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Ramazan\Desktop\SONER\2023\"/>
    </mc:Choice>
  </mc:AlternateContent>
  <xr:revisionPtr revIDLastSave="0" documentId="13_ncr:1_{31F21E8B-1641-40B1-B8F0-98CF90279FB2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Tablo1" sheetId="1" r:id="rId1"/>
  </sheets>
  <definedNames>
    <definedName name="_xlnm._FilterDatabase" localSheetId="0" hidden="1">Tablo1!$A$9:$M$26</definedName>
    <definedName name="Excel_BuiltIn_Print_Area_1">Tablo1!$9:$65350</definedName>
    <definedName name="_xlnm.Print_Area" localSheetId="0">Tablo1!$A$1:$M$36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3" i="1" l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6" i="1"/>
  <c r="T132" i="1"/>
  <c r="T91" i="1"/>
  <c r="T51" i="1"/>
  <c r="H36" i="1"/>
  <c r="W154" i="1"/>
  <c r="W156" i="1"/>
  <c r="H50" i="1" l="1"/>
  <c r="H76" i="1" s="1"/>
  <c r="H90" i="1" s="1"/>
  <c r="V156" i="1"/>
  <c r="U156" i="1"/>
  <c r="V154" i="1"/>
  <c r="U154" i="1"/>
  <c r="W153" i="1"/>
  <c r="V153" i="1"/>
  <c r="U153" i="1"/>
  <c r="W152" i="1"/>
  <c r="V152" i="1"/>
  <c r="U152" i="1"/>
  <c r="W151" i="1"/>
  <c r="V151" i="1"/>
  <c r="U151" i="1"/>
  <c r="W150" i="1"/>
  <c r="V150" i="1"/>
  <c r="U150" i="1"/>
  <c r="W149" i="1"/>
  <c r="V149" i="1"/>
  <c r="U149" i="1"/>
  <c r="W148" i="1"/>
  <c r="V148" i="1"/>
  <c r="U148" i="1"/>
  <c r="W147" i="1"/>
  <c r="V147" i="1"/>
  <c r="U147" i="1"/>
  <c r="W146" i="1"/>
  <c r="V146" i="1"/>
  <c r="U146" i="1"/>
  <c r="W145" i="1"/>
  <c r="V145" i="1"/>
  <c r="U145" i="1"/>
  <c r="W144" i="1"/>
  <c r="V144" i="1"/>
  <c r="U144" i="1"/>
  <c r="W143" i="1"/>
  <c r="V143" i="1"/>
  <c r="U143" i="1"/>
  <c r="W142" i="1"/>
  <c r="V142" i="1"/>
  <c r="U142" i="1"/>
  <c r="W141" i="1"/>
  <c r="V141" i="1"/>
  <c r="U141" i="1"/>
  <c r="W140" i="1"/>
  <c r="V140" i="1"/>
  <c r="U140" i="1"/>
  <c r="W132" i="1"/>
  <c r="V132" i="1"/>
  <c r="U132" i="1"/>
  <c r="U115" i="1"/>
  <c r="W115" i="1" s="1"/>
  <c r="U114" i="1"/>
  <c r="W114" i="1" s="1"/>
  <c r="U113" i="1"/>
  <c r="W113" i="1" s="1"/>
  <c r="W112" i="1"/>
  <c r="U112" i="1"/>
  <c r="U111" i="1"/>
  <c r="W111" i="1" s="1"/>
  <c r="U110" i="1"/>
  <c r="W110" i="1" s="1"/>
  <c r="U109" i="1"/>
  <c r="W109" i="1" s="1"/>
  <c r="U108" i="1"/>
  <c r="W108" i="1" s="1"/>
  <c r="U107" i="1"/>
  <c r="W107" i="1" s="1"/>
  <c r="U106" i="1"/>
  <c r="W106" i="1" s="1"/>
  <c r="U105" i="1"/>
  <c r="W105" i="1" s="1"/>
  <c r="U104" i="1"/>
  <c r="W104" i="1" s="1"/>
  <c r="U103" i="1"/>
  <c r="W103" i="1" s="1"/>
  <c r="U102" i="1"/>
  <c r="W102" i="1" s="1"/>
  <c r="U101" i="1"/>
  <c r="W101" i="1" s="1"/>
  <c r="U100" i="1"/>
  <c r="W100" i="1" s="1"/>
  <c r="U99" i="1"/>
  <c r="W99" i="1" s="1"/>
  <c r="U98" i="1"/>
  <c r="W98" i="1" s="1"/>
  <c r="U97" i="1"/>
  <c r="W97" i="1" s="1"/>
  <c r="U96" i="1"/>
  <c r="W96" i="1" s="1"/>
  <c r="U95" i="1"/>
  <c r="W95" i="1" s="1"/>
  <c r="U94" i="1"/>
  <c r="W94" i="1" s="1"/>
  <c r="U93" i="1"/>
  <c r="W93" i="1" s="1"/>
  <c r="U92" i="1"/>
  <c r="W92" i="1" s="1"/>
  <c r="U91" i="1"/>
  <c r="V91" i="1" s="1"/>
  <c r="U75" i="1"/>
  <c r="W75" i="1" s="1"/>
  <c r="U74" i="1"/>
  <c r="W74" i="1" s="1"/>
  <c r="U73" i="1"/>
  <c r="W73" i="1" s="1"/>
  <c r="U72" i="1"/>
  <c r="W72" i="1" s="1"/>
  <c r="U71" i="1"/>
  <c r="W71" i="1" s="1"/>
  <c r="U70" i="1"/>
  <c r="W70" i="1" s="1"/>
  <c r="U69" i="1"/>
  <c r="W69" i="1" s="1"/>
  <c r="U68" i="1"/>
  <c r="W68" i="1" s="1"/>
  <c r="U67" i="1"/>
  <c r="W67" i="1" s="1"/>
  <c r="U66" i="1"/>
  <c r="W66" i="1" s="1"/>
  <c r="U65" i="1"/>
  <c r="W65" i="1" s="1"/>
  <c r="U64" i="1"/>
  <c r="W64" i="1" s="1"/>
  <c r="U63" i="1"/>
  <c r="W63" i="1" s="1"/>
  <c r="U62" i="1"/>
  <c r="W62" i="1" s="1"/>
  <c r="U61" i="1"/>
  <c r="W61" i="1" s="1"/>
  <c r="U60" i="1"/>
  <c r="W60" i="1" s="1"/>
  <c r="U59" i="1"/>
  <c r="W59" i="1" s="1"/>
  <c r="U58" i="1"/>
  <c r="W58" i="1" s="1"/>
  <c r="U57" i="1"/>
  <c r="W57" i="1" s="1"/>
  <c r="U56" i="1"/>
  <c r="W56" i="1" s="1"/>
  <c r="U55" i="1"/>
  <c r="W55" i="1" s="1"/>
  <c r="U54" i="1"/>
  <c r="W54" i="1" s="1"/>
  <c r="U53" i="1"/>
  <c r="W53" i="1" s="1"/>
  <c r="U52" i="1"/>
  <c r="W52" i="1" s="1"/>
  <c r="U51" i="1"/>
  <c r="V51" i="1" s="1"/>
  <c r="U29" i="1"/>
  <c r="W29" i="1"/>
  <c r="U30" i="1"/>
  <c r="W30" i="1" s="1"/>
  <c r="U31" i="1"/>
  <c r="W31" i="1" s="1"/>
  <c r="U32" i="1"/>
  <c r="W32" i="1" s="1"/>
  <c r="U33" i="1"/>
  <c r="W33" i="1" s="1"/>
  <c r="U34" i="1"/>
  <c r="W34" i="1" s="1"/>
  <c r="U35" i="1"/>
  <c r="H116" i="1" l="1"/>
  <c r="H131" i="1" s="1"/>
  <c r="H157" i="1" s="1"/>
  <c r="W91" i="1"/>
  <c r="W35" i="1"/>
  <c r="W51" i="1"/>
  <c r="J132" i="1" l="1"/>
  <c r="K132" i="1" s="1"/>
  <c r="J91" i="1"/>
  <c r="K91" i="1" s="1"/>
  <c r="J51" i="1"/>
  <c r="K51" i="1" s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K128" i="1" l="1"/>
  <c r="K87" i="1"/>
  <c r="K47" i="1"/>
  <c r="G128" i="1"/>
  <c r="G87" i="1"/>
  <c r="G47" i="1"/>
  <c r="A128" i="1"/>
  <c r="A87" i="1"/>
  <c r="A47" i="1"/>
  <c r="M156" i="1" l="1"/>
  <c r="J156" i="1"/>
  <c r="K156" i="1" s="1"/>
  <c r="J155" i="1"/>
  <c r="K155" i="1" s="1"/>
  <c r="M154" i="1"/>
  <c r="J154" i="1"/>
  <c r="K154" i="1" s="1"/>
  <c r="M153" i="1"/>
  <c r="J153" i="1"/>
  <c r="K153" i="1" s="1"/>
  <c r="M152" i="1"/>
  <c r="J152" i="1"/>
  <c r="K152" i="1" s="1"/>
  <c r="M151" i="1"/>
  <c r="J151" i="1"/>
  <c r="K151" i="1" s="1"/>
  <c r="M150" i="1"/>
  <c r="J150" i="1"/>
  <c r="K150" i="1" s="1"/>
  <c r="M149" i="1"/>
  <c r="J149" i="1"/>
  <c r="K149" i="1" s="1"/>
  <c r="M148" i="1"/>
  <c r="J148" i="1"/>
  <c r="K148" i="1" s="1"/>
  <c r="M147" i="1"/>
  <c r="J147" i="1"/>
  <c r="K147" i="1" s="1"/>
  <c r="M146" i="1"/>
  <c r="J146" i="1"/>
  <c r="K146" i="1" s="1"/>
  <c r="M145" i="1"/>
  <c r="J145" i="1"/>
  <c r="K145" i="1" s="1"/>
  <c r="M144" i="1"/>
  <c r="J144" i="1"/>
  <c r="K144" i="1" s="1"/>
  <c r="M143" i="1"/>
  <c r="J143" i="1"/>
  <c r="K143" i="1" s="1"/>
  <c r="M142" i="1"/>
  <c r="J142" i="1"/>
  <c r="K142" i="1" s="1"/>
  <c r="M141" i="1"/>
  <c r="J141" i="1"/>
  <c r="K141" i="1" s="1"/>
  <c r="M140" i="1"/>
  <c r="J140" i="1"/>
  <c r="K140" i="1" s="1"/>
  <c r="J139" i="1"/>
  <c r="K139" i="1" s="1"/>
  <c r="M138" i="1"/>
  <c r="J138" i="1"/>
  <c r="K138" i="1" s="1"/>
  <c r="J137" i="1"/>
  <c r="K137" i="1" s="1"/>
  <c r="M136" i="1"/>
  <c r="J136" i="1"/>
  <c r="K136" i="1" s="1"/>
  <c r="J135" i="1"/>
  <c r="K135" i="1" s="1"/>
  <c r="J134" i="1"/>
  <c r="K134" i="1" s="1"/>
  <c r="J133" i="1"/>
  <c r="M132" i="1"/>
  <c r="J115" i="1"/>
  <c r="K115" i="1" s="1"/>
  <c r="J114" i="1"/>
  <c r="K114" i="1" s="1"/>
  <c r="M113" i="1"/>
  <c r="T113" i="1" s="1"/>
  <c r="V113" i="1" s="1"/>
  <c r="J113" i="1"/>
  <c r="K113" i="1" s="1"/>
  <c r="J112" i="1"/>
  <c r="K112" i="1" s="1"/>
  <c r="J111" i="1"/>
  <c r="K111" i="1" s="1"/>
  <c r="J110" i="1"/>
  <c r="K110" i="1" s="1"/>
  <c r="M109" i="1"/>
  <c r="T109" i="1" s="1"/>
  <c r="V109" i="1" s="1"/>
  <c r="J109" i="1"/>
  <c r="K109" i="1" s="1"/>
  <c r="J108" i="1"/>
  <c r="K108" i="1" s="1"/>
  <c r="M107" i="1"/>
  <c r="T107" i="1" s="1"/>
  <c r="V107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M101" i="1"/>
  <c r="T101" i="1" s="1"/>
  <c r="V101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M95" i="1"/>
  <c r="T95" i="1" s="1"/>
  <c r="V95" i="1" s="1"/>
  <c r="J95" i="1"/>
  <c r="K95" i="1" s="1"/>
  <c r="J94" i="1"/>
  <c r="K94" i="1" s="1"/>
  <c r="J93" i="1"/>
  <c r="K93" i="1" s="1"/>
  <c r="J92" i="1"/>
  <c r="M91" i="1"/>
  <c r="M51" i="1"/>
  <c r="M102" i="1" l="1"/>
  <c r="T102" i="1" s="1"/>
  <c r="V102" i="1" s="1"/>
  <c r="M103" i="1"/>
  <c r="T103" i="1" s="1"/>
  <c r="V103" i="1" s="1"/>
  <c r="M115" i="1"/>
  <c r="T115" i="1" s="1"/>
  <c r="V115" i="1" s="1"/>
  <c r="M97" i="1"/>
  <c r="T97" i="1" s="1"/>
  <c r="V97" i="1" s="1"/>
  <c r="M110" i="1"/>
  <c r="T110" i="1" s="1"/>
  <c r="V110" i="1" s="1"/>
  <c r="M96" i="1"/>
  <c r="T96" i="1" s="1"/>
  <c r="V96" i="1" s="1"/>
  <c r="M104" i="1"/>
  <c r="T104" i="1" s="1"/>
  <c r="V104" i="1" s="1"/>
  <c r="M93" i="1"/>
  <c r="T93" i="1" s="1"/>
  <c r="V93" i="1" s="1"/>
  <c r="M99" i="1"/>
  <c r="T99" i="1" s="1"/>
  <c r="V99" i="1" s="1"/>
  <c r="M105" i="1"/>
  <c r="T105" i="1" s="1"/>
  <c r="V105" i="1" s="1"/>
  <c r="M111" i="1"/>
  <c r="T111" i="1" s="1"/>
  <c r="V111" i="1" s="1"/>
  <c r="M108" i="1"/>
  <c r="T108" i="1" s="1"/>
  <c r="V108" i="1" s="1"/>
  <c r="M98" i="1"/>
  <c r="T98" i="1" s="1"/>
  <c r="V98" i="1" s="1"/>
  <c r="M114" i="1"/>
  <c r="T114" i="1" s="1"/>
  <c r="V114" i="1" s="1"/>
  <c r="M94" i="1"/>
  <c r="T94" i="1" s="1"/>
  <c r="V94" i="1" s="1"/>
  <c r="M100" i="1"/>
  <c r="T100" i="1" s="1"/>
  <c r="V100" i="1" s="1"/>
  <c r="M106" i="1"/>
  <c r="T106" i="1" s="1"/>
  <c r="V106" i="1" s="1"/>
  <c r="M112" i="1"/>
  <c r="T112" i="1" s="1"/>
  <c r="V112" i="1" s="1"/>
  <c r="M134" i="1"/>
  <c r="M135" i="1"/>
  <c r="M137" i="1"/>
  <c r="M139" i="1"/>
  <c r="M155" i="1"/>
  <c r="T155" i="1" s="1"/>
  <c r="K133" i="1"/>
  <c r="M133" i="1" s="1"/>
  <c r="K92" i="1"/>
  <c r="M92" i="1" s="1"/>
  <c r="T92" i="1" s="1"/>
  <c r="V92" i="1" s="1"/>
  <c r="J75" i="1"/>
  <c r="K75" i="1" s="1"/>
  <c r="J74" i="1"/>
  <c r="K74" i="1" s="1"/>
  <c r="M73" i="1"/>
  <c r="T73" i="1" s="1"/>
  <c r="V73" i="1" s="1"/>
  <c r="J73" i="1"/>
  <c r="K73" i="1" s="1"/>
  <c r="J72" i="1"/>
  <c r="K72" i="1" s="1"/>
  <c r="J71" i="1"/>
  <c r="K71" i="1" s="1"/>
  <c r="J70" i="1"/>
  <c r="K70" i="1" s="1"/>
  <c r="J69" i="1"/>
  <c r="K69" i="1" s="1"/>
  <c r="M69" i="1" s="1"/>
  <c r="T69" i="1" s="1"/>
  <c r="V69" i="1" s="1"/>
  <c r="J68" i="1"/>
  <c r="K68" i="1" s="1"/>
  <c r="M67" i="1"/>
  <c r="T67" i="1" s="1"/>
  <c r="V67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M61" i="1"/>
  <c r="T61" i="1" s="1"/>
  <c r="V61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M55" i="1"/>
  <c r="T55" i="1" s="1"/>
  <c r="V55" i="1" s="1"/>
  <c r="J55" i="1"/>
  <c r="K55" i="1" s="1"/>
  <c r="J54" i="1"/>
  <c r="K54" i="1" s="1"/>
  <c r="J53" i="1"/>
  <c r="K53" i="1" s="1"/>
  <c r="J52" i="1"/>
  <c r="K52" i="1" s="1"/>
  <c r="K13" i="1"/>
  <c r="K12" i="1"/>
  <c r="K11" i="1"/>
  <c r="K14" i="1"/>
  <c r="K15" i="1"/>
  <c r="K16" i="1"/>
  <c r="M16" i="1" s="1"/>
  <c r="T16" i="1" s="1"/>
  <c r="K17" i="1"/>
  <c r="K18" i="1"/>
  <c r="M18" i="1" s="1"/>
  <c r="T18" i="1" s="1"/>
  <c r="K19" i="1"/>
  <c r="M19" i="1" s="1"/>
  <c r="Z1" i="1"/>
  <c r="K20" i="1"/>
  <c r="M20" i="1" s="1"/>
  <c r="T20" i="1" s="1"/>
  <c r="K21" i="1"/>
  <c r="K22" i="1"/>
  <c r="M22" i="1" s="1"/>
  <c r="T22" i="1" s="1"/>
  <c r="K23" i="1"/>
  <c r="M23" i="1" s="1"/>
  <c r="T23" i="1" s="1"/>
  <c r="K24" i="1"/>
  <c r="K25" i="1"/>
  <c r="K26" i="1"/>
  <c r="M26" i="1" s="1"/>
  <c r="T26" i="1" s="1"/>
  <c r="K27" i="1"/>
  <c r="M27" i="1" s="1"/>
  <c r="T27" i="1" s="1"/>
  <c r="K28" i="1"/>
  <c r="M28" i="1" s="1"/>
  <c r="T28" i="1" s="1"/>
  <c r="K29" i="1"/>
  <c r="K30" i="1"/>
  <c r="M30" i="1" s="1"/>
  <c r="T30" i="1" s="1"/>
  <c r="V30" i="1" s="1"/>
  <c r="K31" i="1"/>
  <c r="M31" i="1" s="1"/>
  <c r="T31" i="1" s="1"/>
  <c r="V31" i="1" s="1"/>
  <c r="K32" i="1"/>
  <c r="M32" i="1" s="1"/>
  <c r="T32" i="1" s="1"/>
  <c r="V32" i="1" s="1"/>
  <c r="J33" i="1"/>
  <c r="K33" i="1" s="1"/>
  <c r="M33" i="1"/>
  <c r="T33" i="1" s="1"/>
  <c r="V33" i="1" s="1"/>
  <c r="J34" i="1"/>
  <c r="K34" i="1" s="1"/>
  <c r="J35" i="1"/>
  <c r="K35" i="1" s="1"/>
  <c r="L36" i="1"/>
  <c r="L50" i="1" s="1"/>
  <c r="L76" i="1" s="1"/>
  <c r="M29" i="1"/>
  <c r="T29" i="1" s="1"/>
  <c r="V29" i="1" s="1"/>
  <c r="M35" i="1"/>
  <c r="T35" i="1" s="1"/>
  <c r="V35" i="1" s="1"/>
  <c r="M13" i="1"/>
  <c r="T13" i="1" s="1"/>
  <c r="M74" i="1" l="1"/>
  <c r="T74" i="1" s="1"/>
  <c r="V74" i="1" s="1"/>
  <c r="M75" i="1"/>
  <c r="T75" i="1" s="1"/>
  <c r="V75" i="1" s="1"/>
  <c r="M70" i="1"/>
  <c r="T70" i="1" s="1"/>
  <c r="V70" i="1" s="1"/>
  <c r="M71" i="1"/>
  <c r="T71" i="1" s="1"/>
  <c r="V71" i="1" s="1"/>
  <c r="M72" i="1"/>
  <c r="T72" i="1" s="1"/>
  <c r="V72" i="1" s="1"/>
  <c r="M56" i="1"/>
  <c r="T56" i="1" s="1"/>
  <c r="V56" i="1" s="1"/>
  <c r="M62" i="1"/>
  <c r="T62" i="1" s="1"/>
  <c r="V62" i="1" s="1"/>
  <c r="M57" i="1"/>
  <c r="T57" i="1" s="1"/>
  <c r="V57" i="1" s="1"/>
  <c r="M63" i="1"/>
  <c r="T63" i="1" s="1"/>
  <c r="V63" i="1" s="1"/>
  <c r="M52" i="1"/>
  <c r="T52" i="1" s="1"/>
  <c r="V52" i="1" s="1"/>
  <c r="M58" i="1"/>
  <c r="T58" i="1" s="1"/>
  <c r="V58" i="1" s="1"/>
  <c r="M64" i="1"/>
  <c r="T64" i="1" s="1"/>
  <c r="V64" i="1" s="1"/>
  <c r="M53" i="1"/>
  <c r="T53" i="1" s="1"/>
  <c r="V53" i="1" s="1"/>
  <c r="M59" i="1"/>
  <c r="T59" i="1" s="1"/>
  <c r="V59" i="1" s="1"/>
  <c r="M65" i="1"/>
  <c r="T65" i="1" s="1"/>
  <c r="V65" i="1" s="1"/>
  <c r="M68" i="1"/>
  <c r="T68" i="1" s="1"/>
  <c r="V68" i="1" s="1"/>
  <c r="M54" i="1"/>
  <c r="T54" i="1" s="1"/>
  <c r="V54" i="1" s="1"/>
  <c r="M60" i="1"/>
  <c r="T60" i="1" s="1"/>
  <c r="V60" i="1" s="1"/>
  <c r="M66" i="1"/>
  <c r="T66" i="1" s="1"/>
  <c r="V66" i="1" s="1"/>
  <c r="U28" i="1"/>
  <c r="W28" i="1" s="1"/>
  <c r="U27" i="1"/>
  <c r="W27" i="1" s="1"/>
  <c r="U22" i="1"/>
  <c r="W22" i="1" s="1"/>
  <c r="U26" i="1"/>
  <c r="W26" i="1" s="1"/>
  <c r="U20" i="1"/>
  <c r="W20" i="1" s="1"/>
  <c r="T19" i="1"/>
  <c r="U133" i="1"/>
  <c r="V133" i="1" s="1"/>
  <c r="U138" i="1"/>
  <c r="U135" i="1"/>
  <c r="W135" i="1" s="1"/>
  <c r="U134" i="1"/>
  <c r="W134" i="1" s="1"/>
  <c r="U137" i="1"/>
  <c r="W137" i="1" s="1"/>
  <c r="U139" i="1"/>
  <c r="W139" i="1" s="1"/>
  <c r="U136" i="1"/>
  <c r="U155" i="1"/>
  <c r="U18" i="1"/>
  <c r="U13" i="1"/>
  <c r="U16" i="1"/>
  <c r="U23" i="1"/>
  <c r="V23" i="1" s="1"/>
  <c r="T116" i="1"/>
  <c r="M34" i="1"/>
  <c r="T34" i="1" s="1"/>
  <c r="V34" i="1" s="1"/>
  <c r="M14" i="1"/>
  <c r="M15" i="1"/>
  <c r="M17" i="1"/>
  <c r="M12" i="1"/>
  <c r="M25" i="1"/>
  <c r="T25" i="1" s="1"/>
  <c r="M24" i="1"/>
  <c r="T24" i="1" s="1"/>
  <c r="U24" i="1" s="1"/>
  <c r="W24" i="1" s="1"/>
  <c r="L90" i="1"/>
  <c r="L116" i="1" s="1"/>
  <c r="L131" i="1" s="1"/>
  <c r="L157" i="1" s="1"/>
  <c r="M11" i="1"/>
  <c r="T11" i="1" s="1"/>
  <c r="K36" i="1"/>
  <c r="K50" i="1" s="1"/>
  <c r="K76" i="1" s="1"/>
  <c r="K90" i="1" s="1"/>
  <c r="K116" i="1" s="1"/>
  <c r="K131" i="1" s="1"/>
  <c r="K157" i="1" s="1"/>
  <c r="J36" i="1"/>
  <c r="J50" i="1" s="1"/>
  <c r="J76" i="1" s="1"/>
  <c r="J90" i="1" s="1"/>
  <c r="J116" i="1" s="1"/>
  <c r="J131" i="1" s="1"/>
  <c r="J157" i="1" s="1"/>
  <c r="M21" i="1"/>
  <c r="T21" i="1" s="1"/>
  <c r="U21" i="1" s="1"/>
  <c r="W21" i="1" s="1"/>
  <c r="V22" i="1" l="1"/>
  <c r="T15" i="1"/>
  <c r="U19" i="1"/>
  <c r="W19" i="1" s="1"/>
  <c r="T12" i="1"/>
  <c r="U12" i="1" s="1"/>
  <c r="V12" i="1" s="1"/>
  <c r="T17" i="1"/>
  <c r="U17" i="1" s="1"/>
  <c r="W17" i="1" s="1"/>
  <c r="T14" i="1"/>
  <c r="U14" i="1" s="1"/>
  <c r="W14" i="1" s="1"/>
  <c r="U25" i="1"/>
  <c r="W25" i="1" s="1"/>
  <c r="V21" i="1"/>
  <c r="V27" i="1"/>
  <c r="V28" i="1"/>
  <c r="V20" i="1"/>
  <c r="V24" i="1"/>
  <c r="V26" i="1"/>
  <c r="V155" i="1"/>
  <c r="W155" i="1"/>
  <c r="V139" i="1"/>
  <c r="V134" i="1"/>
  <c r="W133" i="1"/>
  <c r="V137" i="1"/>
  <c r="V135" i="1"/>
  <c r="W136" i="1"/>
  <c r="V136" i="1"/>
  <c r="W138" i="1"/>
  <c r="V138" i="1"/>
  <c r="U157" i="1"/>
  <c r="W16" i="1"/>
  <c r="V16" i="1"/>
  <c r="W13" i="1"/>
  <c r="V13" i="1"/>
  <c r="W18" i="1"/>
  <c r="V18" i="1"/>
  <c r="V116" i="1"/>
  <c r="U116" i="1"/>
  <c r="U76" i="1"/>
  <c r="U11" i="1"/>
  <c r="M36" i="1"/>
  <c r="M50" i="1" s="1"/>
  <c r="U15" i="1" l="1"/>
  <c r="W15" i="1" s="1"/>
  <c r="V19" i="1"/>
  <c r="V14" i="1"/>
  <c r="V25" i="1"/>
  <c r="V17" i="1"/>
  <c r="V11" i="1"/>
  <c r="W12" i="1"/>
  <c r="W23" i="1"/>
  <c r="T36" i="1"/>
  <c r="T76" i="1"/>
  <c r="V76" i="1"/>
  <c r="W11" i="1"/>
  <c r="M76" i="1"/>
  <c r="M90" i="1" s="1"/>
  <c r="M116" i="1" s="1"/>
  <c r="M131" i="1" s="1"/>
  <c r="M157" i="1" s="1"/>
  <c r="V157" i="1"/>
  <c r="T157" i="1"/>
  <c r="V15" i="1" l="1"/>
  <c r="V36" i="1" s="1"/>
  <c r="Y12" i="1"/>
  <c r="Y24" i="1"/>
  <c r="Y43" i="1"/>
  <c r="Y55" i="1"/>
  <c r="Y67" i="1"/>
  <c r="Y86" i="1"/>
  <c r="Y98" i="1"/>
  <c r="Y110" i="1"/>
  <c r="Y117" i="1"/>
  <c r="Y129" i="1"/>
  <c r="Y141" i="1"/>
  <c r="Y153" i="1"/>
  <c r="Y13" i="1"/>
  <c r="Y25" i="1"/>
  <c r="Y44" i="1"/>
  <c r="Y56" i="1"/>
  <c r="Y68" i="1"/>
  <c r="Y87" i="1"/>
  <c r="Y99" i="1"/>
  <c r="Y111" i="1"/>
  <c r="Y118" i="1"/>
  <c r="Y130" i="1"/>
  <c r="Y142" i="1"/>
  <c r="Y154" i="1"/>
  <c r="Y109" i="1"/>
  <c r="Y14" i="1"/>
  <c r="Y26" i="1"/>
  <c r="Y45" i="1"/>
  <c r="Y57" i="1"/>
  <c r="Y69" i="1"/>
  <c r="Y76" i="1"/>
  <c r="Y88" i="1"/>
  <c r="Y100" i="1"/>
  <c r="Y112" i="1"/>
  <c r="Y119" i="1"/>
  <c r="Y131" i="1"/>
  <c r="Y143" i="1"/>
  <c r="Y155" i="1"/>
  <c r="Y152" i="1"/>
  <c r="Y15" i="1"/>
  <c r="Y27" i="1"/>
  <c r="Y46" i="1"/>
  <c r="Y58" i="1"/>
  <c r="Y70" i="1"/>
  <c r="Y77" i="1"/>
  <c r="Y89" i="1"/>
  <c r="Y101" i="1"/>
  <c r="Y113" i="1"/>
  <c r="Y120" i="1"/>
  <c r="Y132" i="1"/>
  <c r="Y144" i="1"/>
  <c r="Y156" i="1"/>
  <c r="Y116" i="1"/>
  <c r="Y16" i="1"/>
  <c r="Y28" i="1"/>
  <c r="Y47" i="1"/>
  <c r="Y59" i="1"/>
  <c r="Y71" i="1"/>
  <c r="Y78" i="1"/>
  <c r="Y90" i="1"/>
  <c r="Y102" i="1"/>
  <c r="Y114" i="1"/>
  <c r="Y121" i="1"/>
  <c r="Y133" i="1"/>
  <c r="Y145" i="1"/>
  <c r="Y17" i="1"/>
  <c r="Y29" i="1"/>
  <c r="Y36" i="1"/>
  <c r="Y48" i="1"/>
  <c r="Y60" i="1"/>
  <c r="Y72" i="1"/>
  <c r="Y79" i="1"/>
  <c r="Y91" i="1"/>
  <c r="Y103" i="1"/>
  <c r="Y115" i="1"/>
  <c r="Y122" i="1"/>
  <c r="Y134" i="1"/>
  <c r="Y146" i="1"/>
  <c r="Y18" i="1"/>
  <c r="Y30" i="1"/>
  <c r="Y37" i="1"/>
  <c r="Y49" i="1"/>
  <c r="Y61" i="1"/>
  <c r="Y73" i="1"/>
  <c r="Y80" i="1"/>
  <c r="Y92" i="1"/>
  <c r="Y104" i="1"/>
  <c r="Y123" i="1"/>
  <c r="Y135" i="1"/>
  <c r="Y147" i="1"/>
  <c r="Y128" i="1"/>
  <c r="Y19" i="1"/>
  <c r="Y31" i="1"/>
  <c r="Y38" i="1"/>
  <c r="Y50" i="1"/>
  <c r="Y62" i="1"/>
  <c r="Y74" i="1"/>
  <c r="Y81" i="1"/>
  <c r="Y93" i="1"/>
  <c r="Y105" i="1"/>
  <c r="Y124" i="1"/>
  <c r="Y136" i="1"/>
  <c r="Y148" i="1"/>
  <c r="Y20" i="1"/>
  <c r="Y32" i="1"/>
  <c r="Y39" i="1"/>
  <c r="Y51" i="1"/>
  <c r="Y63" i="1"/>
  <c r="Y75" i="1"/>
  <c r="Y82" i="1"/>
  <c r="Y94" i="1"/>
  <c r="Y106" i="1"/>
  <c r="Y125" i="1"/>
  <c r="Y137" i="1"/>
  <c r="Y149" i="1"/>
  <c r="Y97" i="1"/>
  <c r="Y21" i="1"/>
  <c r="Y33" i="1"/>
  <c r="Y40" i="1"/>
  <c r="Y52" i="1"/>
  <c r="Y64" i="1"/>
  <c r="Y83" i="1"/>
  <c r="Y95" i="1"/>
  <c r="Y107" i="1"/>
  <c r="Y126" i="1"/>
  <c r="Y138" i="1"/>
  <c r="Y150" i="1"/>
  <c r="Y35" i="1"/>
  <c r="Y140" i="1"/>
  <c r="Y22" i="1"/>
  <c r="Y34" i="1"/>
  <c r="Y41" i="1"/>
  <c r="Y53" i="1"/>
  <c r="Y65" i="1"/>
  <c r="Y84" i="1"/>
  <c r="Y96" i="1"/>
  <c r="Y108" i="1"/>
  <c r="Y127" i="1"/>
  <c r="Y139" i="1"/>
  <c r="Y151" i="1"/>
  <c r="Y23" i="1"/>
  <c r="Y42" i="1"/>
  <c r="Y54" i="1"/>
  <c r="Y66" i="1"/>
  <c r="Y85" i="1"/>
  <c r="Y11" i="1"/>
  <c r="U36" i="1"/>
  <c r="AA12" i="1" l="1"/>
  <c r="AD165" i="1" s="1" a="1"/>
  <c r="AD165" i="1" s="1"/>
  <c r="G165" i="1" s="1"/>
  <c r="AA24" i="1"/>
  <c r="AA43" i="1"/>
  <c r="AA55" i="1"/>
  <c r="AA67" i="1"/>
  <c r="AA86" i="1"/>
  <c r="AA98" i="1"/>
  <c r="AA110" i="1"/>
  <c r="AA117" i="1"/>
  <c r="AA129" i="1"/>
  <c r="AA141" i="1"/>
  <c r="AA153" i="1"/>
  <c r="AA13" i="1"/>
  <c r="AD166" i="1" s="1" a="1"/>
  <c r="AD166" i="1" s="1"/>
  <c r="G166" i="1" s="1"/>
  <c r="AA25" i="1"/>
  <c r="AA44" i="1"/>
  <c r="AA56" i="1"/>
  <c r="AA68" i="1"/>
  <c r="AA87" i="1"/>
  <c r="AA99" i="1"/>
  <c r="AA111" i="1"/>
  <c r="AA118" i="1"/>
  <c r="AA130" i="1"/>
  <c r="AA142" i="1"/>
  <c r="AA154" i="1"/>
  <c r="AA14" i="1"/>
  <c r="AD167" i="1" s="1" a="1"/>
  <c r="AD167" i="1" s="1"/>
  <c r="G167" i="1" s="1"/>
  <c r="AA26" i="1"/>
  <c r="AA45" i="1"/>
  <c r="AA57" i="1"/>
  <c r="AA69" i="1"/>
  <c r="AA76" i="1"/>
  <c r="AA88" i="1"/>
  <c r="AA100" i="1"/>
  <c r="AA112" i="1"/>
  <c r="AA119" i="1"/>
  <c r="AA131" i="1"/>
  <c r="AA143" i="1"/>
  <c r="AA155" i="1"/>
  <c r="AA116" i="1"/>
  <c r="AA15" i="1"/>
  <c r="AD168" i="1" s="1" a="1"/>
  <c r="AD168" i="1" s="1"/>
  <c r="G168" i="1" s="1"/>
  <c r="AA27" i="1"/>
  <c r="AA46" i="1"/>
  <c r="AA58" i="1"/>
  <c r="AA70" i="1"/>
  <c r="AA77" i="1"/>
  <c r="AA89" i="1"/>
  <c r="AA101" i="1"/>
  <c r="AA113" i="1"/>
  <c r="AA120" i="1"/>
  <c r="AA132" i="1"/>
  <c r="AA144" i="1"/>
  <c r="AA156" i="1"/>
  <c r="AA109" i="1"/>
  <c r="AA16" i="1"/>
  <c r="AD169" i="1" s="1" a="1"/>
  <c r="AD169" i="1" s="1"/>
  <c r="G169" i="1" s="1"/>
  <c r="AA28" i="1"/>
  <c r="AA47" i="1"/>
  <c r="AA59" i="1"/>
  <c r="AA71" i="1"/>
  <c r="AA78" i="1"/>
  <c r="AA90" i="1"/>
  <c r="AA102" i="1"/>
  <c r="AA114" i="1"/>
  <c r="AA121" i="1"/>
  <c r="AA133" i="1"/>
  <c r="AA145" i="1"/>
  <c r="AA17" i="1"/>
  <c r="AD170" i="1" s="1" a="1"/>
  <c r="AD170" i="1" s="1"/>
  <c r="G170" i="1" s="1"/>
  <c r="AA29" i="1"/>
  <c r="AA36" i="1"/>
  <c r="AA48" i="1"/>
  <c r="AA60" i="1"/>
  <c r="AA72" i="1"/>
  <c r="AA79" i="1"/>
  <c r="AA91" i="1"/>
  <c r="AA103" i="1"/>
  <c r="AA115" i="1"/>
  <c r="AA122" i="1"/>
  <c r="AA134" i="1"/>
  <c r="AA146" i="1"/>
  <c r="AA18" i="1"/>
  <c r="AD171" i="1" s="1" a="1"/>
  <c r="AD171" i="1" s="1"/>
  <c r="G171" i="1" s="1"/>
  <c r="AA30" i="1"/>
  <c r="AA37" i="1"/>
  <c r="AA49" i="1"/>
  <c r="AA61" i="1"/>
  <c r="AA73" i="1"/>
  <c r="AA80" i="1"/>
  <c r="AA92" i="1"/>
  <c r="AA104" i="1"/>
  <c r="AA123" i="1"/>
  <c r="AA135" i="1"/>
  <c r="AA147" i="1"/>
  <c r="AA19" i="1"/>
  <c r="AD172" i="1" s="1" a="1"/>
  <c r="AD172" i="1" s="1"/>
  <c r="G172" i="1" s="1"/>
  <c r="AA31" i="1"/>
  <c r="AA38" i="1"/>
  <c r="AA50" i="1"/>
  <c r="AA62" i="1"/>
  <c r="AA74" i="1"/>
  <c r="AA81" i="1"/>
  <c r="AA93" i="1"/>
  <c r="AA105" i="1"/>
  <c r="AA124" i="1"/>
  <c r="AA136" i="1"/>
  <c r="AA148" i="1"/>
  <c r="AA152" i="1"/>
  <c r="AA20" i="1"/>
  <c r="AD173" i="1" s="1" a="1"/>
  <c r="AD173" i="1" s="1"/>
  <c r="G173" i="1" s="1"/>
  <c r="AA32" i="1"/>
  <c r="AA39" i="1"/>
  <c r="AA51" i="1"/>
  <c r="AA63" i="1"/>
  <c r="AA75" i="1"/>
  <c r="AA82" i="1"/>
  <c r="AA94" i="1"/>
  <c r="AA106" i="1"/>
  <c r="AA125" i="1"/>
  <c r="AA137" i="1"/>
  <c r="AA149" i="1"/>
  <c r="AA140" i="1"/>
  <c r="AA21" i="1"/>
  <c r="AA33" i="1"/>
  <c r="AA40" i="1"/>
  <c r="AA52" i="1"/>
  <c r="AA64" i="1"/>
  <c r="AA83" i="1"/>
  <c r="AA95" i="1"/>
  <c r="AA107" i="1"/>
  <c r="AA126" i="1"/>
  <c r="AA138" i="1"/>
  <c r="AA150" i="1"/>
  <c r="AA35" i="1"/>
  <c r="AA97" i="1"/>
  <c r="AA22" i="1"/>
  <c r="AA34" i="1"/>
  <c r="AA41" i="1"/>
  <c r="AA53" i="1"/>
  <c r="AA65" i="1"/>
  <c r="AA84" i="1"/>
  <c r="AA96" i="1"/>
  <c r="AA108" i="1"/>
  <c r="AA127" i="1"/>
  <c r="AA139" i="1"/>
  <c r="AA151" i="1"/>
  <c r="AA23" i="1"/>
  <c r="AA42" i="1"/>
  <c r="AA54" i="1"/>
  <c r="AA66" i="1"/>
  <c r="AA85" i="1"/>
  <c r="AA128" i="1"/>
  <c r="AA11" i="1"/>
  <c r="AD164" i="1" s="1" a="1"/>
  <c r="AD164" i="1" s="1"/>
  <c r="G164" i="1" s="1"/>
  <c r="K164" i="1" l="1"/>
  <c r="L164" i="1"/>
  <c r="H164" i="1"/>
  <c r="J164" i="1"/>
  <c r="L167" i="1"/>
  <c r="J167" i="1"/>
  <c r="K167" i="1"/>
  <c r="H167" i="1"/>
  <c r="J165" i="1"/>
  <c r="L165" i="1"/>
  <c r="K165" i="1"/>
  <c r="H165" i="1"/>
  <c r="H166" i="1"/>
  <c r="J166" i="1"/>
  <c r="K166" i="1"/>
  <c r="L166" i="1"/>
  <c r="L169" i="1"/>
  <c r="J169" i="1"/>
  <c r="K169" i="1"/>
  <c r="H169" i="1"/>
  <c r="L171" i="1"/>
  <c r="K171" i="1"/>
  <c r="H171" i="1"/>
  <c r="J171" i="1"/>
  <c r="J173" i="1"/>
  <c r="K173" i="1"/>
  <c r="H173" i="1"/>
  <c r="L173" i="1"/>
  <c r="J168" i="1"/>
  <c r="H168" i="1"/>
  <c r="K168" i="1"/>
  <c r="L168" i="1"/>
  <c r="L170" i="1"/>
  <c r="H170" i="1"/>
  <c r="J170" i="1"/>
  <c r="K170" i="1"/>
  <c r="J172" i="1"/>
  <c r="K172" i="1"/>
  <c r="H172" i="1"/>
  <c r="L172" i="1"/>
  <c r="I172" i="1" l="1"/>
  <c r="I173" i="1"/>
  <c r="I169" i="1"/>
  <c r="I168" i="1"/>
  <c r="I167" i="1"/>
  <c r="I170" i="1"/>
  <c r="I164" i="1"/>
  <c r="H174" i="1"/>
  <c r="K174" i="1"/>
  <c r="L174" i="1"/>
  <c r="J174" i="1"/>
  <c r="I166" i="1"/>
  <c r="I171" i="1"/>
  <c r="I165" i="1"/>
  <c r="L175" i="1" l="1"/>
  <c r="I174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<sst xmlns="http://schemas.openxmlformats.org/spreadsheetml/2006/main" count="106" uniqueCount="31">
  <si>
    <t>ADI SOYADI</t>
  </si>
  <si>
    <t>ADRESİ</t>
  </si>
  <si>
    <t>MALIN CİNSİ</t>
  </si>
  <si>
    <t>MİKTAR (KG)</t>
  </si>
  <si>
    <t>TUTAR (TL)</t>
  </si>
  <si>
    <t>STOPAJ</t>
  </si>
  <si>
    <t>BAĞKUR</t>
  </si>
  <si>
    <t>SIRA NO</t>
  </si>
  <si>
    <t>NO</t>
  </si>
  <si>
    <t>NET TUTAR (TL)</t>
  </si>
  <si>
    <t>TESCİL ÜCRETİ</t>
  </si>
  <si>
    <t>GECİKME ZAMMI</t>
  </si>
  <si>
    <t>TOPLAM</t>
  </si>
  <si>
    <t>MALIN CİNSİ 1</t>
  </si>
  <si>
    <t>STOPAJ ORANI</t>
  </si>
  <si>
    <t>ÜRÜN LİSTESİ</t>
  </si>
  <si>
    <t>ÜRÜN ADI</t>
  </si>
  <si>
    <t>MİKTAR</t>
  </si>
  <si>
    <t>FİYAT</t>
  </si>
  <si>
    <t>TUTAR</t>
  </si>
  <si>
    <t>FİYATI (TL)</t>
  </si>
  <si>
    <t>MÜS TARİH</t>
  </si>
  <si>
    <t>T.C. NO</t>
  </si>
  <si>
    <t>FİRMA ÜNVANI</t>
  </si>
  <si>
    <t>VERGİ DAİRESİ</t>
  </si>
  <si>
    <t>VERGİ NOSU</t>
  </si>
  <si>
    <t>İŞBU LİSTEDEKİ BİLGİLERİN DOĞRU OLDUĞUNU BEYAN VE TAAHHÜT EDERİM.</t>
  </si>
  <si>
    <r>
      <t xml:space="preserve">AYRINTILI MÜSTAHSİL LİSTESİ </t>
    </r>
    <r>
      <rPr>
        <b/>
        <sz val="16"/>
        <color indexed="10"/>
        <rFont val="Times New Roman"/>
        <family val="1"/>
        <charset val="162"/>
      </rPr>
      <t>(TARIMSAL ÜRÜNLER İÇİN)</t>
    </r>
  </si>
  <si>
    <t>NAKİL</t>
  </si>
  <si>
    <t>F-TES-001/12.07.2021</t>
  </si>
  <si>
    <t>AYRINTILI MÜSTAHSİL LİSTESİ (TARIMSAL ÜRÜNLER İÇİN)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</si>
</sst>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dd/mm/yyyy;@"/>
  </numFmts>
  <fonts count="19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4"/>
      <name val="Arial"/>
      <family val="2"/>
      <charset val="162"/>
    </font>
    <font>
      <sz val="14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Arial"/>
      <family val="2"/>
      <charset val="162"/>
    </font>
    <font>
      <b/>
      <sz val="16"/>
      <color indexed="10"/>
      <name val="Times New Roman"/>
      <family val="1"/>
      <charset val="162"/>
    </font>
    <font>
      <b/>
      <sz val="13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2"/>
      <color rgb="FF3F3F3F"/>
      <name val="Calibri"/>
      <family val="2"/>
      <charset val="162"/>
      <scheme val="minor"/>
    </font>
    <font>
      <b/>
      <sz val="8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14" applyNumberFormat="0" applyFill="0" applyAlignment="0" applyProtection="0"/>
    <xf numFmtId="0" fontId="11" fillId="2" borderId="15" applyNumberFormat="0" applyAlignment="0" applyProtection="0"/>
    <xf numFmtId="164" fontId="1" fillId="0" borderId="0" applyFill="0" applyBorder="0" applyAlignment="0" applyProtection="0"/>
  </cellStyleXfs>
  <cellXfs count="91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64" fontId="1" fillId="0" borderId="1" xfId="3" applyBorder="1" applyProtection="1">
      <protection hidden="1"/>
    </xf>
    <xf numFmtId="0" fontId="0" fillId="0" borderId="1" xfId="0" applyBorder="1" applyProtection="1">
      <protection hidden="1"/>
    </xf>
    <xf numFmtId="0" fontId="10" fillId="0" borderId="0" xfId="1" applyBorder="1" applyProtection="1">
      <protection hidden="1"/>
    </xf>
    <xf numFmtId="0" fontId="11" fillId="2" borderId="15" xfId="2" applyProtection="1">
      <protection hidden="1"/>
    </xf>
    <xf numFmtId="164" fontId="1" fillId="2" borderId="15" xfId="3" applyFill="1" applyBorder="1" applyProtection="1">
      <protection hidden="1"/>
    </xf>
    <xf numFmtId="14" fontId="0" fillId="0" borderId="0" xfId="0" applyNumberFormat="1" applyProtection="1"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3" applyFont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64" fontId="0" fillId="0" borderId="3" xfId="3" applyFon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7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14" fontId="3" fillId="0" borderId="0" xfId="0" applyNumberFormat="1" applyFont="1" applyProtection="1">
      <protection locked="0"/>
    </xf>
    <xf numFmtId="0" fontId="3" fillId="0" borderId="2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1" fillId="0" borderId="1" xfId="3" applyBorder="1" applyProtection="1">
      <protection locked="0"/>
    </xf>
    <xf numFmtId="164" fontId="5" fillId="3" borderId="1" xfId="3" applyFont="1" applyFill="1" applyBorder="1" applyProtection="1">
      <protection locked="0"/>
    </xf>
    <xf numFmtId="164" fontId="12" fillId="2" borderId="15" xfId="2" applyNumberFormat="1" applyFont="1" applyAlignment="1" applyProtection="1">
      <alignment horizontal="center" vertical="center" wrapText="1"/>
      <protection locked="0"/>
    </xf>
    <xf numFmtId="164" fontId="1" fillId="0" borderId="3" xfId="3" applyBorder="1" applyProtection="1">
      <protection locked="0"/>
    </xf>
    <xf numFmtId="164" fontId="11" fillId="2" borderId="15" xfId="2" applyNumberForma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4" fontId="0" fillId="0" borderId="1" xfId="3" applyFont="1" applyBorder="1" applyProtection="1">
      <protection hidden="1"/>
    </xf>
    <xf numFmtId="164" fontId="5" fillId="3" borderId="1" xfId="3" applyFont="1" applyFill="1" applyBorder="1" applyProtection="1">
      <protection hidden="1"/>
    </xf>
    <xf numFmtId="164" fontId="12" fillId="2" borderId="15" xfId="2" applyNumberFormat="1" applyFont="1" applyAlignment="1" applyProtection="1">
      <alignment horizontal="center" vertical="center" wrapText="1"/>
      <protection hidden="1"/>
    </xf>
    <xf numFmtId="164" fontId="0" fillId="0" borderId="3" xfId="3" applyFont="1" applyBorder="1" applyProtection="1">
      <protection hidden="1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64" fontId="0" fillId="0" borderId="3" xfId="0" applyNumberFormat="1" applyBorder="1" applyProtection="1"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right" vertical="center"/>
      <protection locked="0"/>
    </xf>
    <xf numFmtId="0" fontId="16" fillId="0" borderId="30" xfId="0" applyFont="1" applyBorder="1" applyAlignment="1" applyProtection="1">
      <alignment horizontal="right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</cellXfs>
  <cellStyles count="4">
    <cellStyle name="Başlık 2" xfId="1" builtinId="17"/>
    <cellStyle name="Çıkış" xfId="2" builtinId="21"/>
    <cellStyle name="Normal" xfId="0" builtinId="0"/>
    <cellStyle name="Virgül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542925</xdr:colOff>
      <xdr:row>4</xdr:row>
      <xdr:rowOff>66675</xdr:rowOff>
    </xdr:to>
    <xdr:pic>
      <xdr:nvPicPr>
        <xdr:cNvPr id="1138" name="Resim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119063</xdr:colOff>
      <xdr:row>40</xdr:row>
      <xdr:rowOff>47624</xdr:rowOff>
    </xdr:from>
    <xdr:to>
      <xdr:col>1</xdr:col>
      <xdr:colOff>538163</xdr:colOff>
      <xdr:row>44</xdr:row>
      <xdr:rowOff>66675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A4EAF05F-C0A5-4556-851D-8511E9243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12692062"/>
          <a:ext cx="82391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80</xdr:row>
      <xdr:rowOff>0</xdr:rowOff>
    </xdr:from>
    <xdr:to>
      <xdr:col>1</xdr:col>
      <xdr:colOff>657225</xdr:colOff>
      <xdr:row>84</xdr:row>
      <xdr:rowOff>19051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EFCADE1D-C6B2-44B5-885B-A606A9B27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5396031"/>
          <a:ext cx="82391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166688</xdr:colOff>
      <xdr:row>121</xdr:row>
      <xdr:rowOff>0</xdr:rowOff>
    </xdr:from>
    <xdr:to>
      <xdr:col>1</xdr:col>
      <xdr:colOff>585788</xdr:colOff>
      <xdr:row>125</xdr:row>
      <xdr:rowOff>19049</xdr:rowOff>
    </xdr:to>
    <xdr:pic>
      <xdr:nvPicPr>
        <xdr:cNvPr id="4" name="Resim 2">
          <a:extLst>
            <a:ext uri="{FF2B5EF4-FFF2-40B4-BE49-F238E27FC236}">
              <a16:creationId xmlns:a16="http://schemas.microsoft.com/office/drawing/2014/main" id="{D1FB215E-DA61-427D-B4CF-FF3A45B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38326219"/>
          <a:ext cx="82391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2"/>
  <sheetViews>
    <sheetView tabSelected="1" zoomScale="70" zoomScaleNormal="70" zoomScaleSheetLayoutView="110" workbookViewId="0">
      <selection activeCell="K8" sqref="K8:M8"/>
    </sheetView>
  </sheetViews>
  <sheetFormatPr defaultColWidth="16.7109375" defaultRowHeight="15.95" customHeight="1" x14ac:dyDescent="0.2"/>
  <cols>
    <col min="1" max="1" width="6" style="3" customWidth="1"/>
    <col min="2" max="2" width="25.28515625" style="3" bestFit="1" customWidth="1"/>
    <col min="3" max="3" width="16.42578125" style="3" bestFit="1" customWidth="1"/>
    <col min="4" max="4" width="16.7109375" style="3" customWidth="1"/>
    <col min="5" max="5" width="13.7109375" style="3" customWidth="1"/>
    <col min="6" max="6" width="8.5703125" style="3" customWidth="1"/>
    <col min="7" max="7" width="19.85546875" style="3" customWidth="1"/>
    <col min="8" max="8" width="17" style="3" bestFit="1" customWidth="1"/>
    <col min="9" max="9" width="16.7109375" style="3" customWidth="1"/>
    <col min="10" max="10" width="17" style="3" bestFit="1" customWidth="1"/>
    <col min="11" max="11" width="17.5703125" style="3" bestFit="1" customWidth="1"/>
    <col min="12" max="12" width="19.42578125" style="3" bestFit="1" customWidth="1"/>
    <col min="13" max="13" width="20.85546875" style="3" bestFit="1" customWidth="1"/>
    <col min="14" max="18" width="20.85546875" style="3" customWidth="1"/>
    <col min="19" max="19" width="20.85546875" style="3" hidden="1" customWidth="1"/>
    <col min="20" max="20" width="19" style="3" hidden="1" customWidth="1"/>
    <col min="21" max="21" width="17" style="3" hidden="1" customWidth="1"/>
    <col min="22" max="22" width="12" style="3" hidden="1" customWidth="1"/>
    <col min="23" max="23" width="14.7109375" style="3" hidden="1" customWidth="1"/>
    <col min="24" max="24" width="15.85546875" style="3" hidden="1" customWidth="1"/>
    <col min="25" max="25" width="11.85546875" style="3" hidden="1" customWidth="1"/>
    <col min="26" max="26" width="22" style="3" hidden="1" customWidth="1"/>
    <col min="27" max="30" width="16.7109375" style="3" hidden="1" customWidth="1"/>
    <col min="31" max="33" width="16.7109375" style="3" customWidth="1"/>
    <col min="34" max="16384" width="16.7109375" style="3"/>
  </cols>
  <sheetData>
    <row r="1" spans="1:40" s="1" customFormat="1" ht="15.95" customHeight="1" x14ac:dyDescent="0.25">
      <c r="A1" s="78" t="s">
        <v>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41"/>
      <c r="O1" s="41"/>
      <c r="P1" s="41"/>
      <c r="Q1" s="41"/>
      <c r="R1" s="41"/>
      <c r="S1" s="41"/>
      <c r="T1" s="15"/>
      <c r="U1" s="15"/>
      <c r="V1" s="15"/>
      <c r="W1" s="15"/>
      <c r="Z1" s="25">
        <f ca="1">TODAY()</f>
        <v>45042</v>
      </c>
    </row>
    <row r="2" spans="1:40" s="1" customFormat="1" ht="15.95" customHeight="1" x14ac:dyDescent="0.25">
      <c r="A2" s="81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82"/>
      <c r="N2" s="41"/>
      <c r="O2" s="41"/>
      <c r="P2" s="41"/>
      <c r="Q2" s="41"/>
      <c r="R2" s="41"/>
      <c r="S2" s="41"/>
      <c r="T2" s="15"/>
      <c r="U2" s="15"/>
      <c r="V2" s="15"/>
      <c r="W2" s="15"/>
      <c r="AB2" s="3"/>
      <c r="AC2" s="3"/>
      <c r="AD2" s="3"/>
      <c r="AE2" s="3"/>
      <c r="AF2" s="3"/>
      <c r="AG2" s="3"/>
    </row>
    <row r="3" spans="1:40" s="1" customFormat="1" ht="15.95" customHeight="1" x14ac:dyDescent="0.25">
      <c r="A3" s="81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82"/>
      <c r="N3" s="41"/>
      <c r="O3" s="41"/>
      <c r="P3" s="41"/>
      <c r="Q3" s="41"/>
      <c r="R3" s="41"/>
      <c r="S3" s="41"/>
      <c r="T3" s="15"/>
      <c r="U3" s="15"/>
      <c r="V3" s="15"/>
      <c r="W3" s="15"/>
      <c r="AB3" s="3"/>
      <c r="AC3" s="3"/>
      <c r="AD3" s="3"/>
      <c r="AE3" s="3"/>
      <c r="AF3" s="3"/>
      <c r="AG3" s="3"/>
    </row>
    <row r="4" spans="1:40" s="1" customFormat="1" ht="15.95" customHeight="1" x14ac:dyDescent="0.25">
      <c r="A4" s="81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82"/>
      <c r="N4" s="41"/>
      <c r="O4" s="41"/>
      <c r="P4" s="41"/>
      <c r="Q4" s="41"/>
      <c r="R4" s="41"/>
      <c r="S4" s="41"/>
      <c r="T4" s="15"/>
      <c r="U4" s="15"/>
      <c r="V4" s="15"/>
      <c r="W4" s="15"/>
      <c r="Z4" s="69" t="s">
        <v>14</v>
      </c>
      <c r="AB4" s="3"/>
      <c r="AC4" s="3"/>
      <c r="AD4" s="3"/>
      <c r="AE4" s="3"/>
      <c r="AF4" s="3"/>
      <c r="AG4" s="3"/>
    </row>
    <row r="5" spans="1:40" s="1" customFormat="1" ht="15.95" customHeight="1" thickBot="1" x14ac:dyDescent="0.3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  <c r="N5" s="41"/>
      <c r="O5" s="41"/>
      <c r="P5" s="41"/>
      <c r="Q5" s="41"/>
      <c r="R5" s="41"/>
      <c r="S5" s="41"/>
      <c r="T5" s="15"/>
      <c r="U5" s="15"/>
      <c r="V5" s="15"/>
      <c r="W5" s="15"/>
      <c r="Z5" s="70"/>
      <c r="AB5" s="3"/>
      <c r="AC5" s="3"/>
      <c r="AD5" s="3"/>
      <c r="AE5" s="3"/>
      <c r="AF5" s="3"/>
      <c r="AG5" s="3"/>
    </row>
    <row r="6" spans="1:40" s="1" customFormat="1" ht="15.95" customHeight="1" x14ac:dyDescent="0.25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86" t="s">
        <v>29</v>
      </c>
      <c r="M6" s="87"/>
      <c r="N6" s="42"/>
      <c r="O6" s="42"/>
      <c r="P6" s="42"/>
      <c r="Q6" s="42"/>
      <c r="R6" s="42"/>
      <c r="S6" s="42"/>
      <c r="T6" s="15"/>
      <c r="U6" s="15"/>
      <c r="V6" s="15"/>
      <c r="W6" s="15"/>
      <c r="Z6" s="33">
        <v>2</v>
      </c>
      <c r="AA6" s="26"/>
      <c r="AB6" s="3"/>
      <c r="AC6" s="3"/>
      <c r="AD6" s="3"/>
      <c r="AE6" s="3"/>
      <c r="AF6" s="3"/>
      <c r="AG6" s="3"/>
    </row>
    <row r="7" spans="1:40" s="1" customFormat="1" ht="24.95" customHeight="1" x14ac:dyDescent="0.25">
      <c r="A7" s="74" t="s">
        <v>23</v>
      </c>
      <c r="B7" s="74"/>
      <c r="C7" s="74"/>
      <c r="D7" s="74"/>
      <c r="E7" s="74"/>
      <c r="F7" s="74"/>
      <c r="G7" s="74" t="s">
        <v>24</v>
      </c>
      <c r="H7" s="74"/>
      <c r="I7" s="74"/>
      <c r="J7" s="74"/>
      <c r="K7" s="44" t="s">
        <v>25</v>
      </c>
      <c r="L7" s="45"/>
      <c r="M7" s="46"/>
      <c r="N7" s="41"/>
      <c r="O7" s="41"/>
      <c r="P7" s="41"/>
      <c r="Q7" s="41"/>
      <c r="R7" s="41"/>
      <c r="S7" s="41"/>
      <c r="T7" s="15"/>
      <c r="U7" s="15"/>
      <c r="V7" s="15"/>
      <c r="W7" s="15"/>
      <c r="Z7" s="27"/>
      <c r="AA7" s="26"/>
      <c r="AB7" s="3"/>
      <c r="AC7" s="3"/>
      <c r="AD7" s="3"/>
      <c r="AE7" s="3"/>
      <c r="AF7" s="3"/>
      <c r="AG7" s="3"/>
    </row>
    <row r="8" spans="1:40" s="1" customFormat="1" ht="24.9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88"/>
      <c r="L8" s="89"/>
      <c r="M8" s="90"/>
      <c r="N8" s="41"/>
      <c r="O8" s="41"/>
      <c r="P8" s="41"/>
      <c r="Q8" s="41"/>
      <c r="R8" s="41"/>
      <c r="S8" s="41"/>
      <c r="T8" s="39"/>
      <c r="U8" s="15"/>
      <c r="V8" s="15"/>
      <c r="W8" s="15"/>
      <c r="Z8" s="27"/>
      <c r="AA8" s="26"/>
      <c r="AB8" s="3"/>
      <c r="AC8" s="3"/>
      <c r="AD8" s="3"/>
      <c r="AE8" s="3"/>
      <c r="AF8" s="3"/>
      <c r="AG8" s="3"/>
    </row>
    <row r="9" spans="1:40" s="2" customFormat="1" ht="15.95" customHeight="1" x14ac:dyDescent="0.2">
      <c r="A9" s="76" t="s">
        <v>7</v>
      </c>
      <c r="B9" s="48" t="s">
        <v>0</v>
      </c>
      <c r="C9" s="50" t="s">
        <v>22</v>
      </c>
      <c r="D9" s="48" t="s">
        <v>1</v>
      </c>
      <c r="E9" s="48" t="s">
        <v>21</v>
      </c>
      <c r="F9" s="48" t="s">
        <v>8</v>
      </c>
      <c r="G9" s="48" t="s">
        <v>2</v>
      </c>
      <c r="H9" s="48" t="s">
        <v>3</v>
      </c>
      <c r="I9" s="48" t="s">
        <v>20</v>
      </c>
      <c r="J9" s="48" t="s">
        <v>4</v>
      </c>
      <c r="K9" s="48" t="s">
        <v>5</v>
      </c>
      <c r="L9" s="48" t="s">
        <v>6</v>
      </c>
      <c r="M9" s="50" t="s">
        <v>9</v>
      </c>
      <c r="N9" s="41"/>
      <c r="O9" s="41"/>
      <c r="P9" s="41"/>
      <c r="Q9" s="41"/>
      <c r="R9" s="41"/>
      <c r="S9" s="41"/>
      <c r="T9" s="71" t="s">
        <v>10</v>
      </c>
      <c r="U9" s="71" t="s">
        <v>11</v>
      </c>
      <c r="V9" s="71" t="s">
        <v>12</v>
      </c>
      <c r="W9" s="71" t="s">
        <v>13</v>
      </c>
      <c r="AB9" s="3"/>
      <c r="AC9" s="3"/>
      <c r="AD9" s="3"/>
      <c r="AE9" s="3"/>
      <c r="AF9" s="3"/>
      <c r="AG9" s="3"/>
    </row>
    <row r="10" spans="1:40" s="2" customFormat="1" ht="15.95" customHeight="1" x14ac:dyDescent="0.2">
      <c r="A10" s="77"/>
      <c r="B10" s="75"/>
      <c r="C10" s="73"/>
      <c r="D10" s="75"/>
      <c r="E10" s="75"/>
      <c r="F10" s="72"/>
      <c r="G10" s="72"/>
      <c r="H10" s="72"/>
      <c r="I10" s="72"/>
      <c r="J10" s="72"/>
      <c r="K10" s="72"/>
      <c r="L10" s="72"/>
      <c r="M10" s="73"/>
      <c r="N10" s="41"/>
      <c r="O10" s="41"/>
      <c r="P10" s="41"/>
      <c r="Q10" s="41"/>
      <c r="R10" s="41"/>
      <c r="S10" s="41"/>
      <c r="T10" s="71"/>
      <c r="U10" s="71"/>
      <c r="V10" s="71"/>
      <c r="W10" s="71"/>
      <c r="AB10" s="3"/>
      <c r="AC10" s="3"/>
      <c r="AD10" s="3"/>
      <c r="AE10" s="3"/>
      <c r="AF10" s="3"/>
      <c r="AG10" s="3"/>
    </row>
    <row r="11" spans="1:40" ht="24.95" customHeight="1" x14ac:dyDescent="0.2">
      <c r="A11" s="12">
        <v>1</v>
      </c>
      <c r="B11" s="13"/>
      <c r="C11" s="40"/>
      <c r="D11" s="13"/>
      <c r="E11" s="20"/>
      <c r="F11" s="13"/>
      <c r="G11" s="13"/>
      <c r="H11" s="14"/>
      <c r="I11" s="14"/>
      <c r="J11" s="14">
        <f t="shared" ref="J11:J35" si="0">H11*I11</f>
        <v>0</v>
      </c>
      <c r="K11" s="14">
        <f t="shared" ref="K11:K35" si="1">J11*$Z$6%</f>
        <v>0</v>
      </c>
      <c r="L11" s="14"/>
      <c r="M11" s="14" t="str">
        <f t="shared" ref="M11:M35" si="2">IF(B11="","",J11-(K11+L11))</f>
        <v/>
      </c>
      <c r="N11" s="41"/>
      <c r="O11" s="41"/>
      <c r="P11" s="41"/>
      <c r="Q11" s="41"/>
      <c r="R11" s="41"/>
      <c r="S11" s="41"/>
      <c r="T11" s="28">
        <f>IF(COUNTIF($F$11:F11,F11)=1,IF(SUMIF($F$11:$F$156,F11,$M$11:$M$156)&gt;=1000000,1000,SUMIF($F$11:$F$156,F11,$M$11:$M$156)*0.001),0)</f>
        <v>0</v>
      </c>
      <c r="U11" s="28" t="str">
        <f t="shared" ref="U11:U35" ca="1" si="3">IF(B11="","",IF(AND(WEEKDAY(TODAY()-1,2)=7,E11=TODAY()-31),0,IF(AND(WEEKDAY(TODAY()-2,2)=6,E11=TODAY()-31),0,IF(AND(WEEKDAY(TODAY()-2,2)=6,E11=TODAY()-32),0,IF(E11&gt;=TODAY()-30,0,IF(AND(DAY(E11)=DAY($Z$1),E11&gt;TODAY()-56),0,T11/2))))))</f>
        <v/>
      </c>
      <c r="V11" s="14" t="str">
        <f t="shared" ref="V11:V35" si="4">IF(B11="","",T11+U11)</f>
        <v/>
      </c>
      <c r="W11" s="14">
        <f t="shared" ref="W11:W35" si="5">IF(SUMIF($F$11:$F$156,F11,$U$11:$U$156)&gt;0,G11&amp;" "&amp;"CEZA",G11)</f>
        <v>0</v>
      </c>
      <c r="Y11" s="3" t="str">
        <f>IF(COUNTIF($W$11:W11,W11)=1,IF(W11&lt;&gt;"MALIN CİNSİ 1",IF(W11&lt;&gt;0,ROW(W11),"")))</f>
        <v/>
      </c>
      <c r="AA11" s="3" t="e">
        <f>SMALL($Y$11:$Y$156,ROWS($A$1:A1))</f>
        <v>#NUM!</v>
      </c>
      <c r="AB11" s="9"/>
    </row>
    <row r="12" spans="1:40" ht="24.95" customHeight="1" x14ac:dyDescent="0.2">
      <c r="A12" s="12">
        <v>2</v>
      </c>
      <c r="B12" s="13"/>
      <c r="C12" s="40"/>
      <c r="D12" s="13"/>
      <c r="E12" s="20"/>
      <c r="F12" s="13"/>
      <c r="G12" s="13"/>
      <c r="H12" s="14"/>
      <c r="I12" s="14"/>
      <c r="J12" s="14">
        <f>H12*I12</f>
        <v>0</v>
      </c>
      <c r="K12" s="14">
        <f t="shared" si="1"/>
        <v>0</v>
      </c>
      <c r="L12" s="14"/>
      <c r="M12" s="14" t="str">
        <f t="shared" si="2"/>
        <v/>
      </c>
      <c r="N12" s="41"/>
      <c r="O12" s="41"/>
      <c r="P12" s="41"/>
      <c r="Q12" s="41"/>
      <c r="R12" s="41"/>
      <c r="S12" s="41"/>
      <c r="T12" s="28">
        <f>IF(COUNTIF($F$11:F12,F12)=1,IF(SUMIF($F$11:$F$156,F12,$M$11:$M$156)&gt;=1000000,1000,SUMIF($F$11:$F$156,F12,$M$11:$M$156)*0.001),0)</f>
        <v>0</v>
      </c>
      <c r="U12" s="28" t="str">
        <f t="shared" ca="1" si="3"/>
        <v/>
      </c>
      <c r="V12" s="14" t="str">
        <f t="shared" si="4"/>
        <v/>
      </c>
      <c r="W12" s="14">
        <f t="shared" si="5"/>
        <v>0</v>
      </c>
      <c r="Y12" s="3" t="b">
        <f>IF(COUNTIF($W$11:W12,W12)=1,IF(W12&lt;&gt;"MALIN CİNSİ 1",IF(W12&lt;&gt;0,ROW(W12),"")))</f>
        <v>0</v>
      </c>
      <c r="AA12" s="3" t="e">
        <f>SMALL($Y$11:$Y$156,ROWS($A$1:A2))</f>
        <v>#NUM!</v>
      </c>
      <c r="AB12" s="9"/>
    </row>
    <row r="13" spans="1:40" ht="24.95" customHeight="1" x14ac:dyDescent="0.2">
      <c r="A13" s="12">
        <v>3</v>
      </c>
      <c r="B13" s="13"/>
      <c r="C13" s="40"/>
      <c r="D13" s="13"/>
      <c r="E13" s="20"/>
      <c r="F13" s="13"/>
      <c r="G13" s="13"/>
      <c r="H13" s="14"/>
      <c r="I13" s="14"/>
      <c r="J13" s="14">
        <f t="shared" si="0"/>
        <v>0</v>
      </c>
      <c r="K13" s="29">
        <f t="shared" si="1"/>
        <v>0</v>
      </c>
      <c r="L13" s="14"/>
      <c r="M13" s="14" t="str">
        <f t="shared" si="2"/>
        <v/>
      </c>
      <c r="N13" s="41"/>
      <c r="O13" s="41"/>
      <c r="P13" s="41"/>
      <c r="Q13" s="41"/>
      <c r="R13" s="41"/>
      <c r="S13" s="41"/>
      <c r="T13" s="28">
        <f>IF(COUNTIF($F$11:F13,F13)=1,IF(SUMIF($F$11:$F$156,F13,$M$11:$M$156)&gt;=1000000,1000,SUMIF($F$11:$F$156,F13,$M$11:$M$156)*0.001),0)</f>
        <v>0</v>
      </c>
      <c r="U13" s="28" t="str">
        <f t="shared" ca="1" si="3"/>
        <v/>
      </c>
      <c r="V13" s="14" t="str">
        <f t="shared" si="4"/>
        <v/>
      </c>
      <c r="W13" s="14">
        <f t="shared" si="5"/>
        <v>0</v>
      </c>
      <c r="Y13" s="3" t="b">
        <f>IF(COUNTIF($W$11:W13,W13)=1,IF(W13&lt;&gt;"MALIN CİNSİ 1",IF(W13&lt;&gt;0,ROW(W13),"")))</f>
        <v>0</v>
      </c>
      <c r="AA13" s="3" t="e">
        <f>SMALL($Y$11:$Y$156,ROWS($A$1:A3))</f>
        <v>#NUM!</v>
      </c>
      <c r="AB13" s="9"/>
    </row>
    <row r="14" spans="1:40" ht="24.95" customHeight="1" x14ac:dyDescent="0.2">
      <c r="A14" s="12">
        <v>4</v>
      </c>
      <c r="B14" s="13"/>
      <c r="C14" s="40"/>
      <c r="D14" s="13"/>
      <c r="E14" s="20"/>
      <c r="F14" s="13"/>
      <c r="G14" s="13"/>
      <c r="H14" s="14"/>
      <c r="I14" s="14"/>
      <c r="J14" s="14">
        <f t="shared" si="0"/>
        <v>0</v>
      </c>
      <c r="K14" s="14">
        <f t="shared" si="1"/>
        <v>0</v>
      </c>
      <c r="L14" s="14"/>
      <c r="M14" s="14" t="str">
        <f t="shared" si="2"/>
        <v/>
      </c>
      <c r="N14" s="41"/>
      <c r="O14" s="41"/>
      <c r="P14" s="41"/>
      <c r="Q14" s="41"/>
      <c r="R14" s="41"/>
      <c r="S14" s="41"/>
      <c r="T14" s="28">
        <f>IF(COUNTIF($F$11:F14,F14)=1,IF(SUMIF($F$11:$F$156,F14,$M$11:$M$156)&gt;=1000000,1000,SUMIF($F$11:$F$156,F14,$M$11:$M$156)*0.001),0)</f>
        <v>0</v>
      </c>
      <c r="U14" s="28" t="str">
        <f t="shared" ca="1" si="3"/>
        <v/>
      </c>
      <c r="V14" s="14" t="str">
        <f t="shared" si="4"/>
        <v/>
      </c>
      <c r="W14" s="14">
        <f t="shared" si="5"/>
        <v>0</v>
      </c>
      <c r="Y14" s="3" t="b">
        <f>IF(COUNTIF($W$11:W14,W14)=1,IF(W14&lt;&gt;"MALIN CİNSİ 1",IF(W14&lt;&gt;0,ROW(W14),"")))</f>
        <v>0</v>
      </c>
      <c r="AA14" s="3" t="e">
        <f>SMALL($Y$11:$Y$156,ROWS($A$1:A4))</f>
        <v>#NUM!</v>
      </c>
      <c r="AB14" s="9"/>
    </row>
    <row r="15" spans="1:40" ht="24.95" customHeight="1" x14ac:dyDescent="0.2">
      <c r="A15" s="12">
        <v>5</v>
      </c>
      <c r="B15" s="13"/>
      <c r="C15" s="40"/>
      <c r="D15" s="13"/>
      <c r="E15" s="20"/>
      <c r="F15" s="13"/>
      <c r="G15" s="13"/>
      <c r="H15" s="14"/>
      <c r="I15" s="14"/>
      <c r="J15" s="14">
        <f t="shared" si="0"/>
        <v>0</v>
      </c>
      <c r="K15" s="14">
        <f t="shared" si="1"/>
        <v>0</v>
      </c>
      <c r="L15" s="14"/>
      <c r="M15" s="14" t="str">
        <f t="shared" si="2"/>
        <v/>
      </c>
      <c r="N15" s="41"/>
      <c r="O15" s="41"/>
      <c r="P15" s="41"/>
      <c r="Q15" s="41"/>
      <c r="R15" s="41"/>
      <c r="S15" s="41"/>
      <c r="T15" s="28">
        <f>IF(COUNTIF($F$11:F15,F15)=1,IF(SUMIF($F$11:$F$156,F15,$M$11:$M$156)&gt;=1000000,1000,SUMIF($F$11:$F$156,F15,$M$11:$M$156)*0.001),0)</f>
        <v>0</v>
      </c>
      <c r="U15" s="28" t="str">
        <f t="shared" ca="1" si="3"/>
        <v/>
      </c>
      <c r="V15" s="14" t="str">
        <f t="shared" si="4"/>
        <v/>
      </c>
      <c r="W15" s="14">
        <f t="shared" si="5"/>
        <v>0</v>
      </c>
      <c r="Y15" s="3" t="b">
        <f>IF(COUNTIF($W$11:W15,W15)=1,IF(W15&lt;&gt;"MALIN CİNSİ 1",IF(W15&lt;&gt;0,ROW(W15),"")))</f>
        <v>0</v>
      </c>
      <c r="AA15" s="3" t="e">
        <f>SMALL($Y$11:$Y$156,ROWS($A$1:A5))</f>
        <v>#NUM!</v>
      </c>
      <c r="AB15" s="9"/>
    </row>
    <row r="16" spans="1:40" ht="24.95" customHeight="1" x14ac:dyDescent="0.25">
      <c r="A16" s="12">
        <v>6</v>
      </c>
      <c r="B16" s="13"/>
      <c r="C16" s="40"/>
      <c r="D16" s="13"/>
      <c r="E16" s="20"/>
      <c r="F16" s="13"/>
      <c r="G16" s="13"/>
      <c r="H16" s="14"/>
      <c r="I16" s="14"/>
      <c r="J16" s="14">
        <f t="shared" si="0"/>
        <v>0</v>
      </c>
      <c r="K16" s="14">
        <f t="shared" si="1"/>
        <v>0</v>
      </c>
      <c r="L16" s="14"/>
      <c r="M16" s="14" t="str">
        <f t="shared" si="2"/>
        <v/>
      </c>
      <c r="N16" s="41"/>
      <c r="O16" s="41"/>
      <c r="P16" s="41"/>
      <c r="Q16" s="41"/>
      <c r="R16" s="41"/>
      <c r="S16" s="41"/>
      <c r="T16" s="28">
        <f>IF(COUNTIF($F$11:F16,F16)=1,IF(SUMIF($F$11:$F$156,F16,$M$11:$M$156)&gt;=1000000,1000,SUMIF($F$11:$F$156,F16,$M$11:$M$156)*0.001),0)</f>
        <v>0</v>
      </c>
      <c r="U16" s="28" t="str">
        <f t="shared" ca="1" si="3"/>
        <v/>
      </c>
      <c r="V16" s="14" t="str">
        <f t="shared" si="4"/>
        <v/>
      </c>
      <c r="W16" s="14">
        <f t="shared" si="5"/>
        <v>0</v>
      </c>
      <c r="Y16" s="3" t="b">
        <f>IF(COUNTIF($W$11:W16,W16)=1,IF(W16&lt;&gt;"MALIN CİNSİ 1",IF(W16&lt;&gt;0,ROW(W16),"")))</f>
        <v>0</v>
      </c>
      <c r="AA16" s="3" t="e">
        <f>SMALL($Y$11:$Y$156,ROWS($A$1:A6))</f>
        <v>#NUM!</v>
      </c>
      <c r="AB16" s="9"/>
      <c r="AN16" s="1"/>
    </row>
    <row r="17" spans="1:40" ht="24.95" customHeight="1" x14ac:dyDescent="0.25">
      <c r="A17" s="12">
        <v>7</v>
      </c>
      <c r="B17" s="13"/>
      <c r="C17" s="40"/>
      <c r="D17" s="13"/>
      <c r="E17" s="20"/>
      <c r="F17" s="13"/>
      <c r="G17" s="13"/>
      <c r="H17" s="14"/>
      <c r="I17" s="14"/>
      <c r="J17" s="14">
        <f t="shared" si="0"/>
        <v>0</v>
      </c>
      <c r="K17" s="14">
        <f t="shared" si="1"/>
        <v>0</v>
      </c>
      <c r="L17" s="14"/>
      <c r="M17" s="14" t="str">
        <f t="shared" si="2"/>
        <v/>
      </c>
      <c r="N17" s="41"/>
      <c r="O17" s="41"/>
      <c r="P17" s="41"/>
      <c r="Q17" s="41"/>
      <c r="R17" s="41"/>
      <c r="S17" s="41"/>
      <c r="T17" s="28">
        <f>IF(COUNTIF($F$11:F17,F17)=1,IF(SUMIF($F$11:$F$156,F17,$M$11:$M$156)&gt;=1000000,1000,SUMIF($F$11:$F$156,F17,$M$11:$M$156)*0.001),0)</f>
        <v>0</v>
      </c>
      <c r="U17" s="28" t="str">
        <f t="shared" ca="1" si="3"/>
        <v/>
      </c>
      <c r="V17" s="14" t="str">
        <f t="shared" si="4"/>
        <v/>
      </c>
      <c r="W17" s="14">
        <f t="shared" si="5"/>
        <v>0</v>
      </c>
      <c r="Y17" s="3" t="b">
        <f>IF(COUNTIF($W$11:W17,W17)=1,IF(W17&lt;&gt;"MALIN CİNSİ 1",IF(W17&lt;&gt;0,ROW(W17),"")))</f>
        <v>0</v>
      </c>
      <c r="AA17" s="3" t="e">
        <f>SMALL($Y$11:$Y$156,ROWS($A$1:A7))</f>
        <v>#NUM!</v>
      </c>
      <c r="AB17" s="9"/>
      <c r="AN17" s="1"/>
    </row>
    <row r="18" spans="1:40" ht="24.95" customHeight="1" x14ac:dyDescent="0.2">
      <c r="A18" s="12">
        <v>8</v>
      </c>
      <c r="B18" s="13"/>
      <c r="C18" s="40"/>
      <c r="D18" s="13"/>
      <c r="E18" s="20"/>
      <c r="F18" s="13"/>
      <c r="G18" s="13"/>
      <c r="H18" s="14"/>
      <c r="I18" s="14"/>
      <c r="J18" s="14">
        <f t="shared" si="0"/>
        <v>0</v>
      </c>
      <c r="K18" s="14">
        <f t="shared" si="1"/>
        <v>0</v>
      </c>
      <c r="L18" s="14"/>
      <c r="M18" s="14" t="str">
        <f t="shared" si="2"/>
        <v/>
      </c>
      <c r="N18" s="41"/>
      <c r="O18" s="41"/>
      <c r="P18" s="41"/>
      <c r="Q18" s="41"/>
      <c r="R18" s="41"/>
      <c r="S18" s="41"/>
      <c r="T18" s="28">
        <f>IF(COUNTIF($F$11:F18,F18)=1,IF(SUMIF($F$11:$F$156,F18,$M$11:$M$156)&gt;=1000000,1000,SUMIF($F$11:$F$156,F18,$M$11:$M$156)*0.001),0)</f>
        <v>0</v>
      </c>
      <c r="U18" s="28" t="str">
        <f t="shared" ca="1" si="3"/>
        <v/>
      </c>
      <c r="V18" s="14" t="str">
        <f t="shared" si="4"/>
        <v/>
      </c>
      <c r="W18" s="14">
        <f t="shared" si="5"/>
        <v>0</v>
      </c>
      <c r="Y18" s="3" t="b">
        <f>IF(COUNTIF($W$11:W18,W18)=1,IF(W18&lt;&gt;"MALIN CİNSİ 1",IF(W18&lt;&gt;0,ROW(W18),"")))</f>
        <v>0</v>
      </c>
      <c r="AA18" s="3" t="e">
        <f>SMALL($Y$11:$Y$156,ROWS($A$1:A8))</f>
        <v>#NUM!</v>
      </c>
      <c r="AB18" s="9"/>
    </row>
    <row r="19" spans="1:40" ht="24.95" customHeight="1" x14ac:dyDescent="0.2">
      <c r="A19" s="12">
        <v>9</v>
      </c>
      <c r="B19" s="13"/>
      <c r="C19" s="40"/>
      <c r="D19" s="13"/>
      <c r="E19" s="20"/>
      <c r="F19" s="13"/>
      <c r="G19" s="13"/>
      <c r="H19" s="14"/>
      <c r="I19" s="14"/>
      <c r="J19" s="14">
        <f t="shared" si="0"/>
        <v>0</v>
      </c>
      <c r="K19" s="14">
        <f t="shared" si="1"/>
        <v>0</v>
      </c>
      <c r="L19" s="14"/>
      <c r="M19" s="14" t="str">
        <f t="shared" si="2"/>
        <v/>
      </c>
      <c r="N19" s="41"/>
      <c r="O19" s="41"/>
      <c r="P19" s="41"/>
      <c r="Q19" s="41"/>
      <c r="R19" s="41"/>
      <c r="S19" s="41"/>
      <c r="T19" s="28">
        <f>IF(COUNTIF($F$11:F19,F19)=1,IF(SUMIF($F$11:$F$156,F19,$M$11:$M$156)&gt;=1000000,1000,SUMIF($F$11:$F$156,F19,$M$11:$M$156)*0.001),0)</f>
        <v>0</v>
      </c>
      <c r="U19" s="28" t="str">
        <f t="shared" ca="1" si="3"/>
        <v/>
      </c>
      <c r="V19" s="14" t="str">
        <f t="shared" si="4"/>
        <v/>
      </c>
      <c r="W19" s="14">
        <f t="shared" si="5"/>
        <v>0</v>
      </c>
      <c r="Y19" s="3" t="b">
        <f>IF(COUNTIF($W$11:W19,W19)=1,IF(W19&lt;&gt;"MALIN CİNSİ 1",IF(W19&lt;&gt;0,ROW(W19),"")))</f>
        <v>0</v>
      </c>
      <c r="AA19" s="3" t="e">
        <f>SMALL($Y$11:$Y$156,ROWS($A$1:A9))</f>
        <v>#NUM!</v>
      </c>
      <c r="AB19" s="9"/>
    </row>
    <row r="20" spans="1:40" ht="24.95" customHeight="1" x14ac:dyDescent="0.2">
      <c r="A20" s="12">
        <v>10</v>
      </c>
      <c r="B20" s="13"/>
      <c r="C20" s="40"/>
      <c r="D20" s="13"/>
      <c r="E20" s="20"/>
      <c r="F20" s="13"/>
      <c r="G20" s="13"/>
      <c r="H20" s="14"/>
      <c r="I20" s="14"/>
      <c r="J20" s="14">
        <f t="shared" si="0"/>
        <v>0</v>
      </c>
      <c r="K20" s="14">
        <f t="shared" si="1"/>
        <v>0</v>
      </c>
      <c r="L20" s="14"/>
      <c r="M20" s="14" t="str">
        <f t="shared" si="2"/>
        <v/>
      </c>
      <c r="N20" s="41"/>
      <c r="O20" s="41"/>
      <c r="P20" s="41"/>
      <c r="Q20" s="41"/>
      <c r="R20" s="41"/>
      <c r="S20" s="41"/>
      <c r="T20" s="28">
        <f>IF(COUNTIF($F$11:F20,F20)=1,IF(SUMIF($F$11:$F$156,F20,$M$11:$M$156)&gt;=1000000,1000,SUMIF($F$11:$F$156,F20,$M$11:$M$156)*0.001),0)</f>
        <v>0</v>
      </c>
      <c r="U20" s="28" t="str">
        <f t="shared" ca="1" si="3"/>
        <v/>
      </c>
      <c r="V20" s="14" t="str">
        <f t="shared" si="4"/>
        <v/>
      </c>
      <c r="W20" s="14">
        <f t="shared" si="5"/>
        <v>0</v>
      </c>
      <c r="Y20" s="3" t="b">
        <f>IF(COUNTIF($W$11:W20,W20)=1,IF(W20&lt;&gt;"MALIN CİNSİ 1",IF(W20&lt;&gt;0,ROW(W20),"")))</f>
        <v>0</v>
      </c>
      <c r="AA20" s="3" t="e">
        <f>SMALL($Y$11:$Y$156,ROWS($A$1:A10))</f>
        <v>#NUM!</v>
      </c>
      <c r="AB20" s="9"/>
    </row>
    <row r="21" spans="1:40" ht="24.95" customHeight="1" x14ac:dyDescent="0.2">
      <c r="A21" s="12">
        <v>11</v>
      </c>
      <c r="B21" s="13"/>
      <c r="C21" s="40"/>
      <c r="D21" s="13"/>
      <c r="E21" s="20"/>
      <c r="F21" s="13"/>
      <c r="G21" s="13"/>
      <c r="H21" s="14"/>
      <c r="I21" s="14"/>
      <c r="J21" s="14">
        <f t="shared" si="0"/>
        <v>0</v>
      </c>
      <c r="K21" s="14">
        <f t="shared" si="1"/>
        <v>0</v>
      </c>
      <c r="L21" s="14"/>
      <c r="M21" s="14" t="str">
        <f t="shared" si="2"/>
        <v/>
      </c>
      <c r="N21" s="41"/>
      <c r="O21" s="41"/>
      <c r="P21" s="41"/>
      <c r="Q21" s="41"/>
      <c r="R21" s="41"/>
      <c r="S21" s="41"/>
      <c r="T21" s="28">
        <f>IF(COUNTIF($F$11:F21,F21)=1,IF(SUMIF($F$11:$F$156,F21,$M$11:$M$156)&gt;=1000000,1000,SUMIF($F$11:$F$156,F21,$M$11:$M$156)*0.001),0)</f>
        <v>0</v>
      </c>
      <c r="U21" s="28" t="str">
        <f t="shared" ca="1" si="3"/>
        <v/>
      </c>
      <c r="V21" s="14" t="str">
        <f t="shared" si="4"/>
        <v/>
      </c>
      <c r="W21" s="14">
        <f t="shared" si="5"/>
        <v>0</v>
      </c>
      <c r="Y21" s="3" t="b">
        <f>IF(COUNTIF($W$11:W21,W21)=1,IF(W21&lt;&gt;"MALIN CİNSİ 1",IF(W21&lt;&gt;0,ROW(W21),"")))</f>
        <v>0</v>
      </c>
      <c r="AA21" s="3" t="e">
        <f>SMALL($Y$11:$Y$156,ROWS($A$1:A11))</f>
        <v>#NUM!</v>
      </c>
      <c r="AB21" s="9"/>
    </row>
    <row r="22" spans="1:40" ht="24.95" customHeight="1" x14ac:dyDescent="0.2">
      <c r="A22" s="12">
        <v>12</v>
      </c>
      <c r="B22" s="13"/>
      <c r="C22" s="40"/>
      <c r="D22" s="13"/>
      <c r="E22" s="20"/>
      <c r="F22" s="13"/>
      <c r="G22" s="13"/>
      <c r="H22" s="14"/>
      <c r="I22" s="14"/>
      <c r="J22" s="14">
        <f t="shared" si="0"/>
        <v>0</v>
      </c>
      <c r="K22" s="14">
        <f t="shared" si="1"/>
        <v>0</v>
      </c>
      <c r="L22" s="14"/>
      <c r="M22" s="14" t="str">
        <f t="shared" si="2"/>
        <v/>
      </c>
      <c r="N22" s="41"/>
      <c r="O22" s="41"/>
      <c r="P22" s="41"/>
      <c r="Q22" s="41"/>
      <c r="R22" s="41"/>
      <c r="S22" s="41"/>
      <c r="T22" s="28">
        <f>IF(COUNTIF($F$11:F22,F22)=1,IF(SUMIF($F$11:$F$156,F22,$M$11:$M$156)&gt;=1000000,1000,SUMIF($F$11:$F$156,F22,$M$11:$M$156)*0.001),0)</f>
        <v>0</v>
      </c>
      <c r="U22" s="28" t="str">
        <f t="shared" ca="1" si="3"/>
        <v/>
      </c>
      <c r="V22" s="14" t="str">
        <f t="shared" si="4"/>
        <v/>
      </c>
      <c r="W22" s="14">
        <f t="shared" si="5"/>
        <v>0</v>
      </c>
      <c r="Y22" s="3" t="b">
        <f>IF(COUNTIF($W$11:W22,W22)=1,IF(W22&lt;&gt;"MALIN CİNSİ 1",IF(W22&lt;&gt;0,ROW(W22),"")))</f>
        <v>0</v>
      </c>
      <c r="AA22" s="3" t="e">
        <f>SMALL($Y$11:$Y$156,ROWS($A$1:A12))</f>
        <v>#NUM!</v>
      </c>
      <c r="AB22" s="9"/>
    </row>
    <row r="23" spans="1:40" ht="24.95" customHeight="1" x14ac:dyDescent="0.2">
      <c r="A23" s="12">
        <v>13</v>
      </c>
      <c r="B23" s="13"/>
      <c r="C23" s="40"/>
      <c r="D23" s="13"/>
      <c r="E23" s="20"/>
      <c r="F23" s="13"/>
      <c r="G23" s="13"/>
      <c r="H23" s="14"/>
      <c r="I23" s="14"/>
      <c r="J23" s="14">
        <f t="shared" si="0"/>
        <v>0</v>
      </c>
      <c r="K23" s="14">
        <f t="shared" si="1"/>
        <v>0</v>
      </c>
      <c r="L23" s="14"/>
      <c r="M23" s="14" t="str">
        <f t="shared" si="2"/>
        <v/>
      </c>
      <c r="N23" s="41"/>
      <c r="O23" s="41"/>
      <c r="P23" s="41"/>
      <c r="Q23" s="41"/>
      <c r="R23" s="41"/>
      <c r="S23" s="41"/>
      <c r="T23" s="28">
        <f>IF(COUNTIF($F$11:F23,F23)=1,IF(SUMIF($F$11:$F$156,F23,$M$11:$M$156)&gt;=1000000,1000,SUMIF($F$11:$F$156,F23,$M$11:$M$156)*0.001),0)</f>
        <v>0</v>
      </c>
      <c r="U23" s="28" t="str">
        <f t="shared" ca="1" si="3"/>
        <v/>
      </c>
      <c r="V23" s="14" t="str">
        <f t="shared" si="4"/>
        <v/>
      </c>
      <c r="W23" s="14">
        <f t="shared" si="5"/>
        <v>0</v>
      </c>
      <c r="Y23" s="3" t="b">
        <f>IF(COUNTIF($W$11:W23,W23)=1,IF(W23&lt;&gt;"MALIN CİNSİ 1",IF(W23&lt;&gt;0,ROW(W23),"")))</f>
        <v>0</v>
      </c>
      <c r="AA23" s="3" t="e">
        <f>SMALL($Y$11:$Y$156,ROWS($A$1:A13))</f>
        <v>#NUM!</v>
      </c>
      <c r="AB23" s="9"/>
    </row>
    <row r="24" spans="1:40" ht="24.95" customHeight="1" x14ac:dyDescent="0.2">
      <c r="A24" s="12">
        <v>14</v>
      </c>
      <c r="B24" s="13"/>
      <c r="C24" s="40"/>
      <c r="D24" s="13"/>
      <c r="E24" s="20"/>
      <c r="F24" s="13"/>
      <c r="G24" s="13"/>
      <c r="H24" s="14"/>
      <c r="I24" s="14"/>
      <c r="J24" s="14">
        <f t="shared" si="0"/>
        <v>0</v>
      </c>
      <c r="K24" s="14">
        <f t="shared" si="1"/>
        <v>0</v>
      </c>
      <c r="L24" s="14"/>
      <c r="M24" s="14" t="str">
        <f t="shared" si="2"/>
        <v/>
      </c>
      <c r="N24" s="41"/>
      <c r="O24" s="41"/>
      <c r="P24" s="41"/>
      <c r="Q24" s="41"/>
      <c r="R24" s="41"/>
      <c r="S24" s="41"/>
      <c r="T24" s="28">
        <f>IF(COUNTIF($F$11:F24,F24)=1,IF(SUMIF($F$11:$F$156,F24,$M$11:$M$156)&gt;=1000000,1000,SUMIF($F$11:$F$156,F24,$M$11:$M$156)*0.001),0)</f>
        <v>0</v>
      </c>
      <c r="U24" s="28" t="str">
        <f t="shared" ca="1" si="3"/>
        <v/>
      </c>
      <c r="V24" s="14" t="str">
        <f t="shared" si="4"/>
        <v/>
      </c>
      <c r="W24" s="14">
        <f t="shared" si="5"/>
        <v>0</v>
      </c>
      <c r="Y24" s="3" t="b">
        <f>IF(COUNTIF($W$11:W24,W24)=1,IF(W24&lt;&gt;"MALIN CİNSİ 1",IF(W24&lt;&gt;0,ROW(W24),"")))</f>
        <v>0</v>
      </c>
      <c r="AA24" s="3" t="e">
        <f>SMALL($Y$11:$Y$156,ROWS($A$1:A14))</f>
        <v>#NUM!</v>
      </c>
      <c r="AB24" s="9"/>
    </row>
    <row r="25" spans="1:40" ht="24.95" customHeight="1" x14ac:dyDescent="0.2">
      <c r="A25" s="12">
        <v>15</v>
      </c>
      <c r="B25" s="13"/>
      <c r="C25" s="40"/>
      <c r="D25" s="13"/>
      <c r="E25" s="20"/>
      <c r="F25" s="13"/>
      <c r="G25" s="13"/>
      <c r="H25" s="14"/>
      <c r="I25" s="14"/>
      <c r="J25" s="14">
        <f t="shared" si="0"/>
        <v>0</v>
      </c>
      <c r="K25" s="14">
        <f t="shared" si="1"/>
        <v>0</v>
      </c>
      <c r="L25" s="14"/>
      <c r="M25" s="14" t="str">
        <f t="shared" si="2"/>
        <v/>
      </c>
      <c r="N25" s="41"/>
      <c r="O25" s="41"/>
      <c r="P25" s="41"/>
      <c r="Q25" s="41"/>
      <c r="R25" s="41"/>
      <c r="S25" s="41"/>
      <c r="T25" s="28">
        <f>IF(COUNTIF($F$11:F25,F25)=1,IF(SUMIF($F$11:$F$156,F25,$M$11:$M$156)&gt;=1000000,1000,SUMIF($F$11:$F$156,F25,$M$11:$M$156)*0.001),0)</f>
        <v>0</v>
      </c>
      <c r="U25" s="28" t="str">
        <f t="shared" ca="1" si="3"/>
        <v/>
      </c>
      <c r="V25" s="14" t="str">
        <f t="shared" si="4"/>
        <v/>
      </c>
      <c r="W25" s="14">
        <f t="shared" si="5"/>
        <v>0</v>
      </c>
      <c r="Y25" s="3" t="b">
        <f>IF(COUNTIF($W$11:W25,W25)=1,IF(W25&lt;&gt;"MALIN CİNSİ 1",IF(W25&lt;&gt;0,ROW(W25),"")))</f>
        <v>0</v>
      </c>
      <c r="AA25" s="3" t="e">
        <f>SMALL($Y$11:$Y$156,ROWS($A$1:A15))</f>
        <v>#NUM!</v>
      </c>
      <c r="AB25" s="9"/>
    </row>
    <row r="26" spans="1:40" ht="24.95" customHeight="1" x14ac:dyDescent="0.2">
      <c r="A26" s="12">
        <v>16</v>
      </c>
      <c r="B26" s="13"/>
      <c r="C26" s="40"/>
      <c r="D26" s="13"/>
      <c r="E26" s="20"/>
      <c r="F26" s="13"/>
      <c r="G26" s="13"/>
      <c r="H26" s="14"/>
      <c r="I26" s="14"/>
      <c r="J26" s="14">
        <f t="shared" si="0"/>
        <v>0</v>
      </c>
      <c r="K26" s="14">
        <f t="shared" si="1"/>
        <v>0</v>
      </c>
      <c r="L26" s="14"/>
      <c r="M26" s="14" t="str">
        <f t="shared" si="2"/>
        <v/>
      </c>
      <c r="N26" s="41"/>
      <c r="O26" s="41"/>
      <c r="P26" s="41"/>
      <c r="Q26" s="41"/>
      <c r="R26" s="41"/>
      <c r="S26" s="41"/>
      <c r="T26" s="28">
        <f>IF(COUNTIF($F$11:F26,F26)=1,IF(SUMIF($F$11:$F$156,F26,$M$11:$M$156)&gt;=1000000,1000,SUMIF($F$11:$F$156,F26,$M$11:$M$156)*0.001),0)</f>
        <v>0</v>
      </c>
      <c r="U26" s="28" t="str">
        <f t="shared" ca="1" si="3"/>
        <v/>
      </c>
      <c r="V26" s="14" t="str">
        <f t="shared" si="4"/>
        <v/>
      </c>
      <c r="W26" s="14">
        <f t="shared" si="5"/>
        <v>0</v>
      </c>
      <c r="Y26" s="3" t="b">
        <f>IF(COUNTIF($W$11:W26,W26)=1,IF(W26&lt;&gt;"MALIN CİNSİ 1",IF(W26&lt;&gt;0,ROW(W26),"")))</f>
        <v>0</v>
      </c>
      <c r="AA26" s="3" t="e">
        <f>SMALL($Y$11:$Y$156,ROWS($A$1:A16))</f>
        <v>#NUM!</v>
      </c>
      <c r="AB26" s="9"/>
    </row>
    <row r="27" spans="1:40" ht="24.95" customHeight="1" x14ac:dyDescent="0.2">
      <c r="A27" s="12">
        <v>17</v>
      </c>
      <c r="B27" s="13"/>
      <c r="C27" s="40"/>
      <c r="D27" s="13"/>
      <c r="E27" s="20"/>
      <c r="F27" s="13"/>
      <c r="G27" s="13"/>
      <c r="H27" s="14"/>
      <c r="I27" s="14"/>
      <c r="J27" s="14">
        <f t="shared" si="0"/>
        <v>0</v>
      </c>
      <c r="K27" s="14">
        <f t="shared" si="1"/>
        <v>0</v>
      </c>
      <c r="L27" s="14"/>
      <c r="M27" s="14" t="str">
        <f t="shared" si="2"/>
        <v/>
      </c>
      <c r="N27" s="41"/>
      <c r="O27" s="41"/>
      <c r="P27" s="41"/>
      <c r="Q27" s="41"/>
      <c r="R27" s="41"/>
      <c r="S27" s="41"/>
      <c r="T27" s="28">
        <f>IF(COUNTIF($F$11:F27,F27)=1,IF(SUMIF($F$11:$F$156,F27,$M$11:$M$156)&gt;=1000000,1000,SUMIF($F$11:$F$156,F27,$M$11:$M$156)*0.001),0)</f>
        <v>0</v>
      </c>
      <c r="U27" s="28" t="str">
        <f t="shared" ca="1" si="3"/>
        <v/>
      </c>
      <c r="V27" s="14" t="str">
        <f t="shared" si="4"/>
        <v/>
      </c>
      <c r="W27" s="14">
        <f t="shared" si="5"/>
        <v>0</v>
      </c>
      <c r="Y27" s="3" t="b">
        <f>IF(COUNTIF($W$11:W27,W27)=1,IF(W27&lt;&gt;"MALIN CİNSİ 1",IF(W27&lt;&gt;0,ROW(W27),"")))</f>
        <v>0</v>
      </c>
      <c r="AA27" s="3" t="e">
        <f>SMALL($Y$11:$Y$156,ROWS($A$1:A17))</f>
        <v>#NUM!</v>
      </c>
      <c r="AB27" s="9"/>
    </row>
    <row r="28" spans="1:40" ht="24.95" customHeight="1" x14ac:dyDescent="0.2">
      <c r="A28" s="12">
        <v>18</v>
      </c>
      <c r="B28" s="13"/>
      <c r="C28" s="40"/>
      <c r="D28" s="13"/>
      <c r="E28" s="20"/>
      <c r="F28" s="13"/>
      <c r="G28" s="13"/>
      <c r="H28" s="14"/>
      <c r="I28" s="14"/>
      <c r="J28" s="14">
        <f t="shared" si="0"/>
        <v>0</v>
      </c>
      <c r="K28" s="14">
        <f t="shared" si="1"/>
        <v>0</v>
      </c>
      <c r="L28" s="14"/>
      <c r="M28" s="14" t="str">
        <f t="shared" si="2"/>
        <v/>
      </c>
      <c r="N28" s="41"/>
      <c r="O28" s="41"/>
      <c r="P28" s="41"/>
      <c r="Q28" s="41"/>
      <c r="R28" s="41"/>
      <c r="S28" s="41"/>
      <c r="T28" s="28">
        <f>IF(COUNTIF($F$11:F28,F28)=1,IF(SUMIF($F$11:$F$156,F28,$M$11:$M$156)&gt;=1000000,1000,SUMIF($F$11:$F$156,F28,$M$11:$M$156)*0.001),0)</f>
        <v>0</v>
      </c>
      <c r="U28" s="28" t="str">
        <f t="shared" ca="1" si="3"/>
        <v/>
      </c>
      <c r="V28" s="14" t="str">
        <f t="shared" si="4"/>
        <v/>
      </c>
      <c r="W28" s="14">
        <f t="shared" si="5"/>
        <v>0</v>
      </c>
      <c r="Y28" s="3" t="b">
        <f>IF(COUNTIF($W$11:W28,W28)=1,IF(W28&lt;&gt;"MALIN CİNSİ 1",IF(W28&lt;&gt;0,ROW(W28),"")))</f>
        <v>0</v>
      </c>
      <c r="AA28" s="3" t="e">
        <f>SMALL($Y$11:$Y$156,ROWS($A$1:A18))</f>
        <v>#NUM!</v>
      </c>
      <c r="AB28" s="9"/>
    </row>
    <row r="29" spans="1:40" ht="24.95" customHeight="1" x14ac:dyDescent="0.2">
      <c r="A29" s="12">
        <v>19</v>
      </c>
      <c r="B29" s="13"/>
      <c r="C29" s="40"/>
      <c r="D29" s="13"/>
      <c r="E29" s="20"/>
      <c r="F29" s="13"/>
      <c r="G29" s="13"/>
      <c r="H29" s="14"/>
      <c r="I29" s="14"/>
      <c r="J29" s="14">
        <f t="shared" si="0"/>
        <v>0</v>
      </c>
      <c r="K29" s="14">
        <f t="shared" si="1"/>
        <v>0</v>
      </c>
      <c r="L29" s="14"/>
      <c r="M29" s="14" t="str">
        <f t="shared" si="2"/>
        <v/>
      </c>
      <c r="N29" s="41"/>
      <c r="O29" s="41"/>
      <c r="P29" s="41"/>
      <c r="Q29" s="41"/>
      <c r="R29" s="41"/>
      <c r="S29" s="41"/>
      <c r="T29" s="28">
        <f>IF(COUNTIF($F$11:F29,F29)=1,IF(SUMIF($F$11:$F$156,F29,$M$11:$M$156)&gt;=1000000,1000,SUMIF($F$11:$F$156,F29,$M$11:$M$156)*0.001),0)</f>
        <v>0</v>
      </c>
      <c r="U29" s="28" t="str">
        <f t="shared" ca="1" si="3"/>
        <v/>
      </c>
      <c r="V29" s="14" t="str">
        <f t="shared" si="4"/>
        <v/>
      </c>
      <c r="W29" s="14">
        <f t="shared" si="5"/>
        <v>0</v>
      </c>
      <c r="Y29" s="3" t="b">
        <f>IF(COUNTIF($W$11:W29,W29)=1,IF(W29&lt;&gt;"MALIN CİNSİ 1",IF(W29&lt;&gt;0,ROW(W29),"")))</f>
        <v>0</v>
      </c>
      <c r="AA29" s="3" t="e">
        <f>SMALL($Y$11:$Y$156,ROWS($A$1:A19))</f>
        <v>#NUM!</v>
      </c>
      <c r="AB29" s="9"/>
    </row>
    <row r="30" spans="1:40" ht="24.95" customHeight="1" x14ac:dyDescent="0.2">
      <c r="A30" s="12">
        <v>20</v>
      </c>
      <c r="B30" s="13"/>
      <c r="C30" s="40"/>
      <c r="D30" s="13"/>
      <c r="E30" s="20"/>
      <c r="F30" s="13"/>
      <c r="G30" s="13"/>
      <c r="H30" s="14"/>
      <c r="I30" s="14"/>
      <c r="J30" s="14">
        <f t="shared" si="0"/>
        <v>0</v>
      </c>
      <c r="K30" s="14">
        <f t="shared" si="1"/>
        <v>0</v>
      </c>
      <c r="L30" s="14"/>
      <c r="M30" s="14" t="str">
        <f t="shared" si="2"/>
        <v/>
      </c>
      <c r="N30" s="41"/>
      <c r="O30" s="41"/>
      <c r="P30" s="41"/>
      <c r="Q30" s="41"/>
      <c r="R30" s="41"/>
      <c r="S30" s="41"/>
      <c r="T30" s="28">
        <f>IF(COUNTIF($F$11:F30,F30)=1,IF(SUMIF($F$11:$F$156,F30,$M$11:$M$156)&gt;=1000000,1000,SUMIF($F$11:$F$156,F30,$M$11:$M$156)*0.001),0)</f>
        <v>0</v>
      </c>
      <c r="U30" s="28" t="str">
        <f t="shared" ca="1" si="3"/>
        <v/>
      </c>
      <c r="V30" s="14" t="str">
        <f t="shared" si="4"/>
        <v/>
      </c>
      <c r="W30" s="14">
        <f t="shared" si="5"/>
        <v>0</v>
      </c>
      <c r="Y30" s="3" t="b">
        <f>IF(COUNTIF($W$11:W30,W30)=1,IF(W30&lt;&gt;"MALIN CİNSİ 1",IF(W30&lt;&gt;0,ROW(W30),"")))</f>
        <v>0</v>
      </c>
      <c r="AA30" s="3" t="e">
        <f>SMALL($Y$11:$Y$156,ROWS($A$1:A20))</f>
        <v>#NUM!</v>
      </c>
      <c r="AB30" s="9"/>
    </row>
    <row r="31" spans="1:40" ht="24.95" customHeight="1" x14ac:dyDescent="0.2">
      <c r="A31" s="12">
        <v>21</v>
      </c>
      <c r="B31" s="13"/>
      <c r="C31" s="40"/>
      <c r="D31" s="13"/>
      <c r="E31" s="20"/>
      <c r="F31" s="13"/>
      <c r="G31" s="13"/>
      <c r="H31" s="14"/>
      <c r="I31" s="14"/>
      <c r="J31" s="14">
        <f t="shared" si="0"/>
        <v>0</v>
      </c>
      <c r="K31" s="14">
        <f t="shared" si="1"/>
        <v>0</v>
      </c>
      <c r="L31" s="14"/>
      <c r="M31" s="14" t="str">
        <f t="shared" si="2"/>
        <v/>
      </c>
      <c r="N31" s="41"/>
      <c r="O31" s="41"/>
      <c r="P31" s="41"/>
      <c r="Q31" s="41"/>
      <c r="R31" s="41"/>
      <c r="S31" s="41"/>
      <c r="T31" s="28">
        <f>IF(COUNTIF($F$11:F31,F31)=1,IF(SUMIF($F$11:$F$156,F31,$M$11:$M$156)&gt;=1000000,1000,SUMIF($F$11:$F$156,F31,$M$11:$M$156)*0.001),0)</f>
        <v>0</v>
      </c>
      <c r="U31" s="28" t="str">
        <f t="shared" ca="1" si="3"/>
        <v/>
      </c>
      <c r="V31" s="14" t="str">
        <f t="shared" si="4"/>
        <v/>
      </c>
      <c r="W31" s="14">
        <f t="shared" si="5"/>
        <v>0</v>
      </c>
      <c r="Y31" s="3" t="b">
        <f>IF(COUNTIF($W$11:W31,W31)=1,IF(W31&lt;&gt;"MALIN CİNSİ 1",IF(W31&lt;&gt;0,ROW(W31),"")))</f>
        <v>0</v>
      </c>
      <c r="AA31" s="3" t="e">
        <f>SMALL($Y$11:$Y$156,ROWS($A$1:A21))</f>
        <v>#NUM!</v>
      </c>
      <c r="AB31" s="9"/>
    </row>
    <row r="32" spans="1:40" ht="24.95" customHeight="1" x14ac:dyDescent="0.2">
      <c r="A32" s="12">
        <v>22</v>
      </c>
      <c r="B32" s="13"/>
      <c r="C32" s="40"/>
      <c r="D32" s="13"/>
      <c r="E32" s="20"/>
      <c r="F32" s="13"/>
      <c r="G32" s="13"/>
      <c r="H32" s="14"/>
      <c r="I32" s="14"/>
      <c r="J32" s="14">
        <f t="shared" si="0"/>
        <v>0</v>
      </c>
      <c r="K32" s="14">
        <f t="shared" si="1"/>
        <v>0</v>
      </c>
      <c r="L32" s="14"/>
      <c r="M32" s="14" t="str">
        <f t="shared" si="2"/>
        <v/>
      </c>
      <c r="N32" s="41"/>
      <c r="O32" s="41"/>
      <c r="P32" s="41"/>
      <c r="Q32" s="41"/>
      <c r="R32" s="41"/>
      <c r="S32" s="41"/>
      <c r="T32" s="28">
        <f>IF(COUNTIF($F$11:F32,F32)=1,IF(SUMIF($F$11:$F$156,F32,$M$11:$M$156)&gt;=1000000,1000,SUMIF($F$11:$F$156,F32,$M$11:$M$156)*0.001),0)</f>
        <v>0</v>
      </c>
      <c r="U32" s="28" t="str">
        <f t="shared" ca="1" si="3"/>
        <v/>
      </c>
      <c r="V32" s="14" t="str">
        <f t="shared" si="4"/>
        <v/>
      </c>
      <c r="W32" s="14">
        <f t="shared" si="5"/>
        <v>0</v>
      </c>
      <c r="Y32" s="3" t="b">
        <f>IF(COUNTIF($W$11:W32,W32)=1,IF(W32&lt;&gt;"MALIN CİNSİ 1",IF(W32&lt;&gt;0,ROW(W32),"")))</f>
        <v>0</v>
      </c>
      <c r="AA32" s="3" t="e">
        <f>SMALL($Y$11:$Y$156,ROWS($A$1:A22))</f>
        <v>#NUM!</v>
      </c>
      <c r="AB32" s="9"/>
    </row>
    <row r="33" spans="1:28" ht="24.95" customHeight="1" x14ac:dyDescent="0.2">
      <c r="A33" s="12">
        <v>23</v>
      </c>
      <c r="B33" s="13"/>
      <c r="C33" s="40"/>
      <c r="D33" s="13"/>
      <c r="E33" s="20"/>
      <c r="F33" s="13"/>
      <c r="G33" s="13"/>
      <c r="H33" s="14"/>
      <c r="I33" s="14"/>
      <c r="J33" s="14">
        <f t="shared" si="0"/>
        <v>0</v>
      </c>
      <c r="K33" s="14">
        <f t="shared" si="1"/>
        <v>0</v>
      </c>
      <c r="L33" s="14"/>
      <c r="M33" s="14" t="str">
        <f t="shared" si="2"/>
        <v/>
      </c>
      <c r="N33" s="41"/>
      <c r="O33" s="41"/>
      <c r="P33" s="41"/>
      <c r="Q33" s="41"/>
      <c r="R33" s="41"/>
      <c r="S33" s="41"/>
      <c r="T33" s="28">
        <f>IF(COUNTIF($F$11:F33,F33)=1,IF(SUMIF($F$11:$F$156,F33,$M$11:$M$156)&gt;=1000000,1000,SUMIF($F$11:$F$156,F33,$M$11:$M$156)*0.001),0)</f>
        <v>0</v>
      </c>
      <c r="U33" s="28" t="str">
        <f t="shared" ca="1" si="3"/>
        <v/>
      </c>
      <c r="V33" s="14" t="str">
        <f t="shared" si="4"/>
        <v/>
      </c>
      <c r="W33" s="14">
        <f t="shared" si="5"/>
        <v>0</v>
      </c>
      <c r="Y33" s="3" t="b">
        <f>IF(COUNTIF($W$11:W33,W33)=1,IF(W33&lt;&gt;"MALIN CİNSİ 1",IF(W33&lt;&gt;0,ROW(W33),"")))</f>
        <v>0</v>
      </c>
      <c r="AA33" s="3" t="e">
        <f>SMALL($Y$11:$Y$156,ROWS($A$1:A23))</f>
        <v>#NUM!</v>
      </c>
      <c r="AB33" s="9"/>
    </row>
    <row r="34" spans="1:28" ht="24.95" customHeight="1" x14ac:dyDescent="0.2">
      <c r="A34" s="12">
        <v>24</v>
      </c>
      <c r="B34" s="13"/>
      <c r="C34" s="40"/>
      <c r="D34" s="13"/>
      <c r="E34" s="20"/>
      <c r="F34" s="13"/>
      <c r="G34" s="13"/>
      <c r="H34" s="14"/>
      <c r="I34" s="14"/>
      <c r="J34" s="14">
        <f t="shared" si="0"/>
        <v>0</v>
      </c>
      <c r="K34" s="14">
        <f t="shared" si="1"/>
        <v>0</v>
      </c>
      <c r="L34" s="14"/>
      <c r="M34" s="14" t="str">
        <f t="shared" si="2"/>
        <v/>
      </c>
      <c r="N34" s="41"/>
      <c r="O34" s="41"/>
      <c r="P34" s="41"/>
      <c r="Q34" s="41"/>
      <c r="R34" s="41"/>
      <c r="S34" s="41"/>
      <c r="T34" s="28">
        <f>IF(COUNTIF($F$11:F34,F34)=1,IF(SUMIF($F$11:$F$156,F34,$M$11:$M$156)&gt;=1000000,1000,SUMIF($F$11:$F$156,F34,$M$11:$M$156)*0.001),0)</f>
        <v>0</v>
      </c>
      <c r="U34" s="28" t="str">
        <f t="shared" ca="1" si="3"/>
        <v/>
      </c>
      <c r="V34" s="14" t="str">
        <f t="shared" si="4"/>
        <v/>
      </c>
      <c r="W34" s="14">
        <f t="shared" si="5"/>
        <v>0</v>
      </c>
      <c r="Y34" s="3" t="b">
        <f>IF(COUNTIF($W$11:W34,W34)=1,IF(W34&lt;&gt;"MALIN CİNSİ 1",IF(W34&lt;&gt;0,ROW(W34),"")))</f>
        <v>0</v>
      </c>
      <c r="AA34" s="3" t="e">
        <f>SMALL($Y$11:$Y$156,ROWS($A$1:A24))</f>
        <v>#NUM!</v>
      </c>
      <c r="AB34" s="9"/>
    </row>
    <row r="35" spans="1:28" ht="24.95" customHeight="1" thickBot="1" x14ac:dyDescent="0.25">
      <c r="A35" s="12">
        <v>25</v>
      </c>
      <c r="B35" s="13"/>
      <c r="C35" s="40"/>
      <c r="D35" s="13"/>
      <c r="E35" s="20"/>
      <c r="F35" s="13"/>
      <c r="G35" s="13"/>
      <c r="H35" s="14"/>
      <c r="I35" s="14"/>
      <c r="J35" s="14">
        <f t="shared" si="0"/>
        <v>0</v>
      </c>
      <c r="K35" s="14">
        <f t="shared" si="1"/>
        <v>0</v>
      </c>
      <c r="L35" s="14"/>
      <c r="M35" s="14" t="str">
        <f t="shared" si="2"/>
        <v/>
      </c>
      <c r="N35" s="41"/>
      <c r="O35" s="41"/>
      <c r="P35" s="41"/>
      <c r="Q35" s="41"/>
      <c r="R35" s="41"/>
      <c r="S35" s="41"/>
      <c r="T35" s="28">
        <f>IF(COUNTIF($F$11:F35,F35)=1,IF(SUMIF($F$11:$F$156,F35,$M$11:$M$156)&gt;=1000000,1000,SUMIF($F$11:$F$156,F35,$M$11:$M$156)*0.001),0)</f>
        <v>0</v>
      </c>
      <c r="U35" s="28" t="str">
        <f t="shared" ca="1" si="3"/>
        <v/>
      </c>
      <c r="V35" s="14" t="str">
        <f t="shared" si="4"/>
        <v/>
      </c>
      <c r="W35" s="14">
        <f t="shared" si="5"/>
        <v>0</v>
      </c>
      <c r="Y35" s="3" t="b">
        <f>IF(COUNTIF($W$11:W35,W35)=1,IF(W35&lt;&gt;"MALIN CİNSİ 1",IF(W35&lt;&gt;0,ROW(W35),"")))</f>
        <v>0</v>
      </c>
      <c r="AA35" s="3" t="e">
        <f>SMALL($Y$11:$Y$156,ROWS($A$1:A25))</f>
        <v>#NUM!</v>
      </c>
      <c r="AB35" s="9"/>
    </row>
    <row r="36" spans="1:28" ht="24.95" customHeight="1" thickTop="1" thickBot="1" x14ac:dyDescent="0.3">
      <c r="A36" s="21" t="s">
        <v>26</v>
      </c>
      <c r="G36" s="10" t="s">
        <v>12</v>
      </c>
      <c r="H36" s="36">
        <f>SUM(H11:H35)</f>
        <v>0</v>
      </c>
      <c r="I36" s="11"/>
      <c r="J36" s="36">
        <f>SUM(J11:J35)</f>
        <v>0</v>
      </c>
      <c r="K36" s="36">
        <f>SUM(K11:K35)</f>
        <v>0</v>
      </c>
      <c r="L36" s="36">
        <f>SUM(L11:L35)</f>
        <v>0</v>
      </c>
      <c r="M36" s="36">
        <f>SUM(M11:M35)</f>
        <v>0</v>
      </c>
      <c r="N36" s="41"/>
      <c r="O36" s="41"/>
      <c r="P36" s="41"/>
      <c r="Q36" s="41"/>
      <c r="R36" s="41"/>
      <c r="S36" s="41"/>
      <c r="T36" s="30">
        <f>SUM(T11:T35)</f>
        <v>0</v>
      </c>
      <c r="U36" s="30">
        <f ca="1">SUM(U11:U35)</f>
        <v>0</v>
      </c>
      <c r="V36" s="30">
        <f>SUM(V11:V35)</f>
        <v>0</v>
      </c>
      <c r="Y36" s="3" t="b">
        <f>IF(COUNTIF($W$11:W36,W36)=1,IF(W36&lt;&gt;"MALIN CİNSİ 1",IF(W36&lt;&gt;0,ROW(W36),"")))</f>
        <v>0</v>
      </c>
      <c r="AA36" s="3" t="e">
        <f>SMALL($Y$11:$Y$156,ROWS($A$1:A31))</f>
        <v>#NUM!</v>
      </c>
    </row>
    <row r="37" spans="1:28" ht="15.95" customHeight="1" thickTop="1" x14ac:dyDescent="0.2">
      <c r="Y37" s="3" t="b">
        <f>IF(COUNTIF($W$11:W37,W37)=1,IF(W37&lt;&gt;"MALIN CİNSİ 1",IF(W37&lt;&gt;0,ROW(W37),"")))</f>
        <v>0</v>
      </c>
      <c r="AA37" s="3" t="e">
        <f>SMALL($Y$11:$Y$156,ROWS($A$1:A32))</f>
        <v>#NUM!</v>
      </c>
    </row>
    <row r="38" spans="1:28" ht="15.95" customHeight="1" x14ac:dyDescent="0.2">
      <c r="Y38" s="3" t="b">
        <f>IF(COUNTIF($W$11:W38,W38)=1,IF(W38&lt;&gt;"MALIN CİNSİ 1",IF(W38&lt;&gt;0,ROW(W38),"")))</f>
        <v>0</v>
      </c>
      <c r="AA38" s="3" t="e">
        <f>SMALL($Y$11:$Y$156,ROWS($A$1:A33))</f>
        <v>#NUM!</v>
      </c>
    </row>
    <row r="39" spans="1:28" ht="15.95" customHeight="1" thickBot="1" x14ac:dyDescent="0.25">
      <c r="Y39" s="3" t="b">
        <f>IF(COUNTIF($W$11:W39,W39)=1,IF(W39&lt;&gt;"MALIN CİNSİ 1",IF(W39&lt;&gt;0,ROW(W39),"")))</f>
        <v>0</v>
      </c>
      <c r="AA39" s="3" t="e">
        <f>SMALL($Y$11:$Y$156,ROWS($A$1:A34))</f>
        <v>#NUM!</v>
      </c>
    </row>
    <row r="40" spans="1:28" ht="15.95" customHeight="1" thickTop="1" x14ac:dyDescent="0.2">
      <c r="A40" s="60" t="s">
        <v>27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  <c r="N40" s="41"/>
      <c r="O40" s="41"/>
      <c r="P40" s="41"/>
      <c r="Q40" s="41"/>
      <c r="R40" s="41"/>
      <c r="S40" s="41"/>
      <c r="T40" s="15"/>
      <c r="U40" s="15"/>
      <c r="V40" s="15"/>
      <c r="W40" s="15"/>
      <c r="Y40" s="3" t="b">
        <f>IF(COUNTIF($W$11:W40,W40)=1,IF(W40&lt;&gt;"MALIN CİNSİ 1",IF(W40&lt;&gt;0,ROW(W40),"")))</f>
        <v>0</v>
      </c>
      <c r="AA40" s="3" t="e">
        <f>SMALL($Y$11:$Y$156,ROWS($A$1:A35))</f>
        <v>#NUM!</v>
      </c>
    </row>
    <row r="41" spans="1:28" ht="15.95" customHeight="1" x14ac:dyDescent="0.2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41"/>
      <c r="O41" s="41"/>
      <c r="P41" s="41"/>
      <c r="Q41" s="41"/>
      <c r="R41" s="41"/>
      <c r="S41" s="41"/>
      <c r="T41" s="15"/>
      <c r="U41" s="15"/>
      <c r="V41" s="15"/>
      <c r="W41" s="15"/>
      <c r="Y41" s="3" t="b">
        <f>IF(COUNTIF($W$11:W41,W41)=1,IF(W41&lt;&gt;"MALIN CİNSİ 1",IF(W41&lt;&gt;0,ROW(W41),"")))</f>
        <v>0</v>
      </c>
      <c r="AA41" s="3" t="e">
        <f>SMALL($Y$11:$Y$156,ROWS($A$1:A35))</f>
        <v>#NUM!</v>
      </c>
    </row>
    <row r="42" spans="1:28" ht="15.95" customHeight="1" x14ac:dyDescent="0.2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41"/>
      <c r="O42" s="41"/>
      <c r="P42" s="41"/>
      <c r="Q42" s="41"/>
      <c r="R42" s="41"/>
      <c r="S42" s="41"/>
      <c r="T42" s="15"/>
      <c r="U42" s="15"/>
      <c r="V42" s="15"/>
      <c r="W42" s="15"/>
      <c r="Y42" s="3" t="b">
        <f>IF(COUNTIF($W$11:W42,W42)=1,IF(W42&lt;&gt;"MALIN CİNSİ 1",IF(W42&lt;&gt;0,ROW(W42),"")))</f>
        <v>0</v>
      </c>
      <c r="AA42" s="3" t="e">
        <f>SMALL($Y$11:$Y$156,ROWS($A$1:A35))</f>
        <v>#NUM!</v>
      </c>
    </row>
    <row r="43" spans="1:28" ht="15.95" customHeight="1" x14ac:dyDescent="0.2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41"/>
      <c r="O43" s="41"/>
      <c r="P43" s="41"/>
      <c r="Q43" s="41"/>
      <c r="R43" s="41"/>
      <c r="S43" s="41"/>
      <c r="T43" s="15"/>
      <c r="U43" s="15"/>
      <c r="V43" s="15"/>
      <c r="W43" s="15"/>
      <c r="Y43" s="3" t="b">
        <f>IF(COUNTIF($W$11:W43,W43)=1,IF(W43&lt;&gt;"MALIN CİNSİ 1",IF(W43&lt;&gt;0,ROW(W43),"")))</f>
        <v>0</v>
      </c>
      <c r="AA43" s="3" t="e">
        <f>SMALL($Y$11:$Y$156,ROWS($A$1:A35))</f>
        <v>#NUM!</v>
      </c>
    </row>
    <row r="44" spans="1:28" ht="15.95" customHeight="1" x14ac:dyDescent="0.2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41"/>
      <c r="O44" s="41"/>
      <c r="P44" s="41"/>
      <c r="Q44" s="41"/>
      <c r="R44" s="41"/>
      <c r="S44" s="41"/>
      <c r="T44" s="15"/>
      <c r="U44" s="15"/>
      <c r="V44" s="15"/>
      <c r="W44" s="15"/>
      <c r="Y44" s="3" t="b">
        <f>IF(COUNTIF($W$11:W44,W44)=1,IF(W44&lt;&gt;"MALIN CİNSİ 1",IF(W44&lt;&gt;0,ROW(W44),"")))</f>
        <v>0</v>
      </c>
      <c r="AA44" s="3" t="e">
        <f>SMALL($Y$11:$Y$156,ROWS($A$1:A35))</f>
        <v>#NUM!</v>
      </c>
    </row>
    <row r="45" spans="1:28" ht="15.95" customHeight="1" thickBot="1" x14ac:dyDescent="0.25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41"/>
      <c r="O45" s="41"/>
      <c r="P45" s="41"/>
      <c r="Q45" s="41"/>
      <c r="R45" s="41"/>
      <c r="S45" s="41"/>
      <c r="T45" s="15"/>
      <c r="U45" s="15"/>
      <c r="V45" s="15"/>
      <c r="W45" s="15"/>
      <c r="Y45" s="3" t="b">
        <f>IF(COUNTIF($W$11:W45,W45)=1,IF(W45&lt;&gt;"MALIN CİNSİ 1",IF(W45&lt;&gt;0,ROW(W45),"")))</f>
        <v>0</v>
      </c>
      <c r="AA45" s="3" t="e">
        <f>SMALL($Y$11:$Y$156,ROWS($A$1:A35))</f>
        <v>#NUM!</v>
      </c>
    </row>
    <row r="46" spans="1:28" ht="24.95" customHeight="1" thickTop="1" x14ac:dyDescent="0.2">
      <c r="A46" s="66" t="s">
        <v>23</v>
      </c>
      <c r="B46" s="67"/>
      <c r="C46" s="67"/>
      <c r="D46" s="67"/>
      <c r="E46" s="67"/>
      <c r="F46" s="68"/>
      <c r="G46" s="66" t="s">
        <v>24</v>
      </c>
      <c r="H46" s="67"/>
      <c r="I46" s="67"/>
      <c r="J46" s="68"/>
      <c r="K46" s="44" t="s">
        <v>25</v>
      </c>
      <c r="L46" s="45"/>
      <c r="M46" s="46"/>
      <c r="N46" s="41"/>
      <c r="O46" s="41"/>
      <c r="P46" s="41"/>
      <c r="Q46" s="41"/>
      <c r="R46" s="41"/>
      <c r="S46" s="41"/>
      <c r="T46" s="38"/>
      <c r="U46" s="15"/>
      <c r="V46" s="15"/>
      <c r="W46" s="15"/>
      <c r="Y46" s="3" t="b">
        <f>IF(COUNTIF($W$11:W46,W46)=1,IF(W46&lt;&gt;"MALIN CİNSİ 1",IF(W46&lt;&gt;0,ROW(W46),"")))</f>
        <v>0</v>
      </c>
      <c r="AA46" s="3" t="e">
        <f>SMALL($Y$11:$Y$156,ROWS($A$1:A36))</f>
        <v>#NUM!</v>
      </c>
    </row>
    <row r="47" spans="1:28" ht="24.95" customHeight="1" x14ac:dyDescent="0.2">
      <c r="A47" s="44">
        <f>A8</f>
        <v>0</v>
      </c>
      <c r="B47" s="45"/>
      <c r="C47" s="45"/>
      <c r="D47" s="45"/>
      <c r="E47" s="45"/>
      <c r="F47" s="46"/>
      <c r="G47" s="44">
        <f>G8</f>
        <v>0</v>
      </c>
      <c r="H47" s="45"/>
      <c r="I47" s="45"/>
      <c r="J47" s="46"/>
      <c r="K47" s="44">
        <f>K8</f>
        <v>0</v>
      </c>
      <c r="L47" s="45"/>
      <c r="M47" s="46"/>
      <c r="N47" s="41"/>
      <c r="O47" s="41"/>
      <c r="P47" s="41"/>
      <c r="Q47" s="41"/>
      <c r="R47" s="41"/>
      <c r="S47" s="41"/>
      <c r="T47" s="38"/>
      <c r="U47" s="15"/>
      <c r="V47" s="15"/>
      <c r="W47" s="15"/>
      <c r="Y47" s="3" t="b">
        <f>IF(COUNTIF($W$11:W47,W47)=1,IF(W47&lt;&gt;"MALIN CİNSİ 1",IF(W47&lt;&gt;0,ROW(W47),"")))</f>
        <v>0</v>
      </c>
      <c r="AA47" s="3" t="e">
        <f>SMALL($Y$11:$Y$156,ROWS($A$1:A37))</f>
        <v>#NUM!</v>
      </c>
    </row>
    <row r="48" spans="1:28" ht="15.95" customHeight="1" x14ac:dyDescent="0.2">
      <c r="A48" s="51" t="s">
        <v>7</v>
      </c>
      <c r="B48" s="53" t="s">
        <v>0</v>
      </c>
      <c r="C48" s="54" t="s">
        <v>22</v>
      </c>
      <c r="D48" s="53" t="s">
        <v>1</v>
      </c>
      <c r="E48" s="53" t="s">
        <v>21</v>
      </c>
      <c r="F48" s="53" t="s">
        <v>8</v>
      </c>
      <c r="G48" s="47" t="s">
        <v>2</v>
      </c>
      <c r="H48" s="47" t="s">
        <v>3</v>
      </c>
      <c r="I48" s="47" t="s">
        <v>20</v>
      </c>
      <c r="J48" s="47" t="s">
        <v>4</v>
      </c>
      <c r="K48" s="47" t="s">
        <v>5</v>
      </c>
      <c r="L48" s="47" t="s">
        <v>6</v>
      </c>
      <c r="M48" s="49" t="s">
        <v>9</v>
      </c>
      <c r="N48" s="41"/>
      <c r="O48" s="41"/>
      <c r="P48" s="41"/>
      <c r="Q48" s="41"/>
      <c r="R48" s="41"/>
      <c r="S48" s="41"/>
      <c r="T48" s="55" t="s">
        <v>10</v>
      </c>
      <c r="U48" s="55" t="s">
        <v>11</v>
      </c>
      <c r="V48" s="55" t="s">
        <v>12</v>
      </c>
      <c r="W48" s="55" t="s">
        <v>13</v>
      </c>
      <c r="Y48" s="3" t="b">
        <f>IF(COUNTIF($W$11:W48,W48)=1,IF(W48&lt;&gt;"MALIN CİNSİ 1",IF(W48&lt;&gt;0,ROW(W48),"")))</f>
        <v>0</v>
      </c>
      <c r="AA48" s="3" t="e">
        <f>SMALL($Y$11:$Y$156,ROWS($A$1:A38))</f>
        <v>#NUM!</v>
      </c>
    </row>
    <row r="49" spans="1:27" ht="15.95" customHeight="1" x14ac:dyDescent="0.2">
      <c r="A49" s="52"/>
      <c r="B49" s="48"/>
      <c r="C49" s="50"/>
      <c r="D49" s="48"/>
      <c r="E49" s="48"/>
      <c r="F49" s="48"/>
      <c r="G49" s="48"/>
      <c r="H49" s="48"/>
      <c r="I49" s="48"/>
      <c r="J49" s="48"/>
      <c r="K49" s="48"/>
      <c r="L49" s="48"/>
      <c r="M49" s="50"/>
      <c r="N49" s="41"/>
      <c r="O49" s="41"/>
      <c r="P49" s="41"/>
      <c r="Q49" s="41"/>
      <c r="R49" s="41"/>
      <c r="S49" s="41"/>
      <c r="T49" s="56"/>
      <c r="U49" s="56"/>
      <c r="V49" s="56"/>
      <c r="W49" s="56"/>
      <c r="Y49" s="3" t="b">
        <f>IF(COUNTIF($W$11:W49,W49)=1,IF(W49&lt;&gt;"MALIN CİNSİ 1",IF(W49&lt;&gt;0,ROW(W49),"")))</f>
        <v>0</v>
      </c>
      <c r="AA49" s="3" t="e">
        <f>SMALL($Y$11:$Y$156,ROWS($A$1:A39))</f>
        <v>#NUM!</v>
      </c>
    </row>
    <row r="50" spans="1:27" ht="24.95" customHeight="1" x14ac:dyDescent="0.2">
      <c r="A50" s="17"/>
      <c r="B50" s="57" t="s">
        <v>28</v>
      </c>
      <c r="C50" s="58"/>
      <c r="D50" s="58"/>
      <c r="E50" s="58"/>
      <c r="F50" s="59"/>
      <c r="G50" s="18"/>
      <c r="H50" s="37">
        <f>H36</f>
        <v>0</v>
      </c>
      <c r="I50" s="19"/>
      <c r="J50" s="37">
        <f>J36</f>
        <v>0</v>
      </c>
      <c r="K50" s="37">
        <f>K36</f>
        <v>0</v>
      </c>
      <c r="L50" s="37">
        <f>L36</f>
        <v>0</v>
      </c>
      <c r="M50" s="37">
        <f>M36</f>
        <v>0</v>
      </c>
      <c r="N50" s="41"/>
      <c r="O50" s="41"/>
      <c r="P50" s="41"/>
      <c r="Q50" s="41"/>
      <c r="R50" s="41"/>
      <c r="S50" s="41"/>
      <c r="T50" s="28"/>
      <c r="U50" s="31"/>
      <c r="V50" s="19"/>
      <c r="W50" s="19"/>
      <c r="Y50" s="3" t="b">
        <f>IF(COUNTIF($W$11:W50,W50)=1,IF(W50&lt;&gt;"MALIN CİNSİ 1",IF(W50&lt;&gt;0,ROW(W50),"")))</f>
        <v>0</v>
      </c>
      <c r="AA50" s="3" t="e">
        <f>SMALL($Y$11:$Y$156,ROWS($A$1:A40))</f>
        <v>#NUM!</v>
      </c>
    </row>
    <row r="51" spans="1:27" ht="24.95" customHeight="1" x14ac:dyDescent="0.2">
      <c r="A51" s="12">
        <v>26</v>
      </c>
      <c r="B51" s="13"/>
      <c r="C51" s="40"/>
      <c r="D51" s="13"/>
      <c r="E51" s="20"/>
      <c r="F51" s="13"/>
      <c r="G51" s="13"/>
      <c r="H51" s="14"/>
      <c r="I51" s="14"/>
      <c r="J51" s="14">
        <f>H51*I51</f>
        <v>0</v>
      </c>
      <c r="K51" s="14">
        <f t="shared" ref="K51:K75" si="6">J51*$Z$6%</f>
        <v>0</v>
      </c>
      <c r="L51" s="14"/>
      <c r="M51" s="34" t="str">
        <f t="shared" ref="M51" si="7">IF(B51="","",J51-(K51+L51))</f>
        <v/>
      </c>
      <c r="N51" s="41"/>
      <c r="O51" s="41"/>
      <c r="P51" s="41"/>
      <c r="Q51" s="41"/>
      <c r="R51" s="41"/>
      <c r="S51" s="41"/>
      <c r="T51" s="28">
        <f>IF(COUNTIF($F$11:F51,F51)=1,IF(SUMIF($F$11:$F$156,F51,$M$11:$M$156)&gt;=1000000,1000,SUMIF($F$11:$F$156,F51,$M$11:$M$156)*0.001),0)</f>
        <v>0</v>
      </c>
      <c r="U51" s="28" t="str">
        <f t="shared" ref="U51:U75" ca="1" si="8">IF(B51="","",IF(AND(WEEKDAY(TODAY()-1,2)=7,E51=TODAY()-31),0,IF(AND(WEEKDAY(TODAY()-2,2)=6,E51=TODAY()-31),0,IF(AND(WEEKDAY(TODAY()-2,2)=6,E51=TODAY()-32),0,IF(E51&gt;=TODAY()-30,0,IF(AND(DAY(E51)=DAY($Z$1),E51&gt;TODAY()-56),0,T51/2))))))</f>
        <v/>
      </c>
      <c r="V51" s="14" t="str">
        <f t="shared" ref="V51:V75" si="9">IF(B51="","",T51+U51)</f>
        <v/>
      </c>
      <c r="W51" s="14">
        <f t="shared" ref="W51:W75" si="10">IF(SUMIF($F$11:$F$156,F51,$U$11:$U$156)&gt;0,G51&amp;" "&amp;"CEZA",G51)</f>
        <v>0</v>
      </c>
      <c r="Y51" s="3" t="b">
        <f>IF(COUNTIF($W$11:W51,W51)=1,IF(W51&lt;&gt;"MALIN CİNSİ 1",IF(W51&lt;&gt;0,ROW(W51),"")))</f>
        <v>0</v>
      </c>
      <c r="AA51" s="3" t="e">
        <f>SMALL($Y$11:$Y$156,ROWS($A$1:A41))</f>
        <v>#NUM!</v>
      </c>
    </row>
    <row r="52" spans="1:27" ht="24.95" customHeight="1" x14ac:dyDescent="0.2">
      <c r="A52" s="12">
        <v>27</v>
      </c>
      <c r="B52" s="13"/>
      <c r="C52" s="40"/>
      <c r="D52" s="13"/>
      <c r="E52" s="20"/>
      <c r="F52" s="13"/>
      <c r="G52" s="13"/>
      <c r="H52" s="14"/>
      <c r="I52" s="14"/>
      <c r="J52" s="14">
        <f>H52*I52</f>
        <v>0</v>
      </c>
      <c r="K52" s="14">
        <f t="shared" si="6"/>
        <v>0</v>
      </c>
      <c r="L52" s="14"/>
      <c r="M52" s="34" t="str">
        <f t="shared" ref="M52:M75" si="11">IF(B52="","",J52-(K52+L52))</f>
        <v/>
      </c>
      <c r="N52" s="41"/>
      <c r="O52" s="41"/>
      <c r="P52" s="41"/>
      <c r="Q52" s="41"/>
      <c r="R52" s="41"/>
      <c r="S52" s="41"/>
      <c r="T52" s="28">
        <f>IF(COUNTIF($F$11:F52,F52)=1,IF(SUMIF($F$11:$F$156,F52,$M$11:$M$156)&gt;=1000000,1000,SUMIF($F$11:$F$156,F52,$M$11:$M$156)*0.001),0)</f>
        <v>0</v>
      </c>
      <c r="U52" s="28" t="str">
        <f t="shared" ca="1" si="8"/>
        <v/>
      </c>
      <c r="V52" s="14" t="str">
        <f t="shared" si="9"/>
        <v/>
      </c>
      <c r="W52" s="14">
        <f t="shared" si="10"/>
        <v>0</v>
      </c>
      <c r="Y52" s="3" t="b">
        <f>IF(COUNTIF($W$11:W52,W52)=1,IF(W52&lt;&gt;"MALIN CİNSİ 1",IF(W52&lt;&gt;0,ROW(W52),"")))</f>
        <v>0</v>
      </c>
      <c r="AA52" s="3" t="e">
        <f>SMALL($Y$11:$Y$156,ROWS($A$1:A42))</f>
        <v>#NUM!</v>
      </c>
    </row>
    <row r="53" spans="1:27" ht="24.95" customHeight="1" x14ac:dyDescent="0.2">
      <c r="A53" s="12">
        <v>28</v>
      </c>
      <c r="B53" s="13"/>
      <c r="C53" s="40"/>
      <c r="D53" s="13"/>
      <c r="E53" s="20"/>
      <c r="F53" s="13"/>
      <c r="G53" s="13"/>
      <c r="H53" s="14"/>
      <c r="I53" s="14"/>
      <c r="J53" s="14">
        <f t="shared" ref="J53:J75" si="12">H53*I53</f>
        <v>0</v>
      </c>
      <c r="K53" s="29">
        <f t="shared" si="6"/>
        <v>0</v>
      </c>
      <c r="L53" s="14"/>
      <c r="M53" s="35" t="str">
        <f t="shared" si="11"/>
        <v/>
      </c>
      <c r="N53" s="41"/>
      <c r="O53" s="41"/>
      <c r="P53" s="41"/>
      <c r="Q53" s="41"/>
      <c r="R53" s="41"/>
      <c r="S53" s="41"/>
      <c r="T53" s="28">
        <f>IF(COUNTIF($F$11:F53,F53)=1,IF(SUMIF($F$11:$F$156,F53,$M$11:$M$156)&gt;=1000000,1000,SUMIF($F$11:$F$156,F53,$M$11:$M$156)*0.001),0)</f>
        <v>0</v>
      </c>
      <c r="U53" s="28" t="str">
        <f t="shared" ca="1" si="8"/>
        <v/>
      </c>
      <c r="V53" s="14" t="str">
        <f t="shared" si="9"/>
        <v/>
      </c>
      <c r="W53" s="14">
        <f t="shared" si="10"/>
        <v>0</v>
      </c>
      <c r="Y53" s="3" t="b">
        <f>IF(COUNTIF($W$11:W53,W53)=1,IF(W53&lt;&gt;"MALIN CİNSİ 1",IF(W53&lt;&gt;0,ROW(W53),"")))</f>
        <v>0</v>
      </c>
      <c r="AA53" s="3" t="e">
        <f>SMALL($Y$11:$Y$156,ROWS($A$1:A43))</f>
        <v>#NUM!</v>
      </c>
    </row>
    <row r="54" spans="1:27" ht="24.95" customHeight="1" x14ac:dyDescent="0.2">
      <c r="A54" s="12">
        <v>29</v>
      </c>
      <c r="B54" s="13"/>
      <c r="C54" s="40"/>
      <c r="D54" s="13"/>
      <c r="E54" s="20"/>
      <c r="F54" s="13"/>
      <c r="G54" s="13"/>
      <c r="H54" s="14"/>
      <c r="I54" s="14"/>
      <c r="J54" s="14">
        <f t="shared" si="12"/>
        <v>0</v>
      </c>
      <c r="K54" s="14">
        <f t="shared" si="6"/>
        <v>0</v>
      </c>
      <c r="L54" s="14"/>
      <c r="M54" s="34" t="str">
        <f t="shared" si="11"/>
        <v/>
      </c>
      <c r="N54" s="41"/>
      <c r="O54" s="41"/>
      <c r="P54" s="41"/>
      <c r="Q54" s="41"/>
      <c r="R54" s="41"/>
      <c r="S54" s="41"/>
      <c r="T54" s="28">
        <f>IF(COUNTIF($F$11:F54,F54)=1,IF(SUMIF($F$11:$F$156,F54,$M$11:$M$156)&gt;=1000000,1000,SUMIF($F$11:$F$156,F54,$M$11:$M$156)*0.001),0)</f>
        <v>0</v>
      </c>
      <c r="U54" s="28" t="str">
        <f t="shared" ca="1" si="8"/>
        <v/>
      </c>
      <c r="V54" s="14" t="str">
        <f t="shared" si="9"/>
        <v/>
      </c>
      <c r="W54" s="14">
        <f t="shared" si="10"/>
        <v>0</v>
      </c>
      <c r="Y54" s="3" t="b">
        <f>IF(COUNTIF($W$11:W54,W54)=1,IF(W54&lt;&gt;"MALIN CİNSİ 1",IF(W54&lt;&gt;0,ROW(W54),"")))</f>
        <v>0</v>
      </c>
      <c r="AA54" s="3" t="e">
        <f>SMALL($Y$11:$Y$156,ROWS($A$1:A44))</f>
        <v>#NUM!</v>
      </c>
    </row>
    <row r="55" spans="1:27" ht="24.95" customHeight="1" x14ac:dyDescent="0.2">
      <c r="A55" s="12">
        <v>30</v>
      </c>
      <c r="B55" s="13"/>
      <c r="C55" s="40"/>
      <c r="D55" s="13"/>
      <c r="E55" s="20"/>
      <c r="F55" s="13"/>
      <c r="G55" s="13"/>
      <c r="H55" s="14"/>
      <c r="I55" s="14"/>
      <c r="J55" s="14">
        <f t="shared" si="12"/>
        <v>0</v>
      </c>
      <c r="K55" s="14">
        <f t="shared" si="6"/>
        <v>0</v>
      </c>
      <c r="L55" s="14"/>
      <c r="M55" s="34" t="str">
        <f t="shared" si="11"/>
        <v/>
      </c>
      <c r="N55" s="41"/>
      <c r="O55" s="41"/>
      <c r="P55" s="41"/>
      <c r="Q55" s="41"/>
      <c r="R55" s="41"/>
      <c r="S55" s="41"/>
      <c r="T55" s="28">
        <f>IF(COUNTIF($F$11:F55,F55)=1,IF(SUMIF($F$11:$F$156,F55,$M$11:$M$156)&gt;=1000000,1000,SUMIF($F$11:$F$156,F55,$M$11:$M$156)*0.001),0)</f>
        <v>0</v>
      </c>
      <c r="U55" s="28" t="str">
        <f t="shared" ca="1" si="8"/>
        <v/>
      </c>
      <c r="V55" s="14" t="str">
        <f t="shared" si="9"/>
        <v/>
      </c>
      <c r="W55" s="14">
        <f t="shared" si="10"/>
        <v>0</v>
      </c>
      <c r="Y55" s="3" t="b">
        <f>IF(COUNTIF($W$11:W55,W55)=1,IF(W55&lt;&gt;"MALIN CİNSİ 1",IF(W55&lt;&gt;0,ROW(W55),"")))</f>
        <v>0</v>
      </c>
      <c r="AA55" s="3" t="e">
        <f>SMALL($Y$11:$Y$156,ROWS($A$1:A45))</f>
        <v>#NUM!</v>
      </c>
    </row>
    <row r="56" spans="1:27" ht="24.95" customHeight="1" x14ac:dyDescent="0.2">
      <c r="A56" s="12">
        <v>31</v>
      </c>
      <c r="B56" s="13"/>
      <c r="C56" s="40"/>
      <c r="D56" s="13"/>
      <c r="E56" s="20"/>
      <c r="F56" s="13"/>
      <c r="G56" s="13"/>
      <c r="H56" s="14"/>
      <c r="I56" s="14"/>
      <c r="J56" s="14">
        <f t="shared" si="12"/>
        <v>0</v>
      </c>
      <c r="K56" s="14">
        <f t="shared" si="6"/>
        <v>0</v>
      </c>
      <c r="L56" s="14"/>
      <c r="M56" s="34" t="str">
        <f t="shared" si="11"/>
        <v/>
      </c>
      <c r="N56" s="41"/>
      <c r="O56" s="41"/>
      <c r="P56" s="41"/>
      <c r="Q56" s="41"/>
      <c r="R56" s="41"/>
      <c r="S56" s="41"/>
      <c r="T56" s="28">
        <f>IF(COUNTIF($F$11:F56,F56)=1,IF(SUMIF($F$11:$F$156,F56,$M$11:$M$156)&gt;=1000000,1000,SUMIF($F$11:$F$156,F56,$M$11:$M$156)*0.001),0)</f>
        <v>0</v>
      </c>
      <c r="U56" s="28" t="str">
        <f t="shared" ca="1" si="8"/>
        <v/>
      </c>
      <c r="V56" s="14" t="str">
        <f t="shared" si="9"/>
        <v/>
      </c>
      <c r="W56" s="14">
        <f t="shared" si="10"/>
        <v>0</v>
      </c>
      <c r="Y56" s="3" t="b">
        <f>IF(COUNTIF($W$11:W56,W56)=1,IF(W56&lt;&gt;"MALIN CİNSİ 1",IF(W56&lt;&gt;0,ROW(W56),"")))</f>
        <v>0</v>
      </c>
      <c r="AA56" s="3" t="e">
        <f>SMALL($Y$11:$Y$156,ROWS($A$1:A46))</f>
        <v>#NUM!</v>
      </c>
    </row>
    <row r="57" spans="1:27" ht="24.95" customHeight="1" x14ac:dyDescent="0.2">
      <c r="A57" s="12">
        <v>32</v>
      </c>
      <c r="B57" s="13"/>
      <c r="C57" s="40"/>
      <c r="D57" s="13"/>
      <c r="E57" s="20"/>
      <c r="F57" s="13"/>
      <c r="G57" s="13"/>
      <c r="H57" s="14"/>
      <c r="I57" s="14"/>
      <c r="J57" s="14">
        <f t="shared" si="12"/>
        <v>0</v>
      </c>
      <c r="K57" s="14">
        <f t="shared" si="6"/>
        <v>0</v>
      </c>
      <c r="L57" s="14"/>
      <c r="M57" s="34" t="str">
        <f t="shared" si="11"/>
        <v/>
      </c>
      <c r="N57" s="41"/>
      <c r="O57" s="41"/>
      <c r="P57" s="41"/>
      <c r="Q57" s="41"/>
      <c r="R57" s="41"/>
      <c r="S57" s="41"/>
      <c r="T57" s="28">
        <f>IF(COUNTIF($F$11:F57,F57)=1,IF(SUMIF($F$11:$F$156,F57,$M$11:$M$156)&gt;=1000000,1000,SUMIF($F$11:$F$156,F57,$M$11:$M$156)*0.001),0)</f>
        <v>0</v>
      </c>
      <c r="U57" s="28" t="str">
        <f t="shared" ca="1" si="8"/>
        <v/>
      </c>
      <c r="V57" s="14" t="str">
        <f t="shared" si="9"/>
        <v/>
      </c>
      <c r="W57" s="14">
        <f t="shared" si="10"/>
        <v>0</v>
      </c>
      <c r="Y57" s="3" t="b">
        <f>IF(COUNTIF($W$11:W57,W57)=1,IF(W57&lt;&gt;"MALIN CİNSİ 1",IF(W57&lt;&gt;0,ROW(W57),"")))</f>
        <v>0</v>
      </c>
      <c r="AA57" s="3" t="e">
        <f>SMALL($Y$11:$Y$156,ROWS($A$1:A47))</f>
        <v>#NUM!</v>
      </c>
    </row>
    <row r="58" spans="1:27" ht="24.95" customHeight="1" x14ac:dyDescent="0.2">
      <c r="A58" s="12">
        <v>33</v>
      </c>
      <c r="B58" s="13"/>
      <c r="C58" s="40"/>
      <c r="D58" s="13"/>
      <c r="E58" s="20"/>
      <c r="F58" s="13"/>
      <c r="G58" s="13"/>
      <c r="H58" s="14"/>
      <c r="I58" s="14"/>
      <c r="J58" s="14">
        <f t="shared" si="12"/>
        <v>0</v>
      </c>
      <c r="K58" s="14">
        <f t="shared" si="6"/>
        <v>0</v>
      </c>
      <c r="L58" s="14"/>
      <c r="M58" s="34" t="str">
        <f t="shared" si="11"/>
        <v/>
      </c>
      <c r="N58" s="41"/>
      <c r="O58" s="41"/>
      <c r="P58" s="41"/>
      <c r="Q58" s="41"/>
      <c r="R58" s="41"/>
      <c r="S58" s="41"/>
      <c r="T58" s="28">
        <f>IF(COUNTIF($F$11:F58,F58)=1,IF(SUMIF($F$11:$F$156,F58,$M$11:$M$156)&gt;=1000000,1000,SUMIF($F$11:$F$156,F58,$M$11:$M$156)*0.001),0)</f>
        <v>0</v>
      </c>
      <c r="U58" s="28" t="str">
        <f t="shared" ca="1" si="8"/>
        <v/>
      </c>
      <c r="V58" s="14" t="str">
        <f t="shared" si="9"/>
        <v/>
      </c>
      <c r="W58" s="14">
        <f t="shared" si="10"/>
        <v>0</v>
      </c>
      <c r="Y58" s="3" t="b">
        <f>IF(COUNTIF($W$11:W58,W58)=1,IF(W58&lt;&gt;"MALIN CİNSİ 1",IF(W58&lt;&gt;0,ROW(W58),"")))</f>
        <v>0</v>
      </c>
      <c r="AA58" s="3" t="e">
        <f>SMALL($Y$11:$Y$156,ROWS($A$1:A48))</f>
        <v>#NUM!</v>
      </c>
    </row>
    <row r="59" spans="1:27" ht="24.95" customHeight="1" x14ac:dyDescent="0.2">
      <c r="A59" s="12">
        <v>34</v>
      </c>
      <c r="B59" s="13"/>
      <c r="C59" s="40"/>
      <c r="D59" s="13"/>
      <c r="E59" s="20"/>
      <c r="F59" s="13"/>
      <c r="G59" s="13"/>
      <c r="H59" s="14"/>
      <c r="I59" s="14"/>
      <c r="J59" s="14">
        <f t="shared" si="12"/>
        <v>0</v>
      </c>
      <c r="K59" s="14">
        <f t="shared" si="6"/>
        <v>0</v>
      </c>
      <c r="L59" s="14"/>
      <c r="M59" s="34" t="str">
        <f t="shared" si="11"/>
        <v/>
      </c>
      <c r="N59" s="41"/>
      <c r="O59" s="41"/>
      <c r="P59" s="41"/>
      <c r="Q59" s="41"/>
      <c r="R59" s="41"/>
      <c r="S59" s="41"/>
      <c r="T59" s="28">
        <f>IF(COUNTIF($F$11:F59,F59)=1,IF(SUMIF($F$11:$F$156,F59,$M$11:$M$156)&gt;=1000000,1000,SUMIF($F$11:$F$156,F59,$M$11:$M$156)*0.001),0)</f>
        <v>0</v>
      </c>
      <c r="U59" s="28" t="str">
        <f t="shared" ca="1" si="8"/>
        <v/>
      </c>
      <c r="V59" s="14" t="str">
        <f t="shared" si="9"/>
        <v/>
      </c>
      <c r="W59" s="14">
        <f t="shared" si="10"/>
        <v>0</v>
      </c>
      <c r="Y59" s="3" t="b">
        <f>IF(COUNTIF($W$11:W59,W59)=1,IF(W59&lt;&gt;"MALIN CİNSİ 1",IF(W59&lt;&gt;0,ROW(W59),"")))</f>
        <v>0</v>
      </c>
      <c r="AA59" s="3" t="e">
        <f>SMALL($Y$11:$Y$156,ROWS($A$1:A49))</f>
        <v>#NUM!</v>
      </c>
    </row>
    <row r="60" spans="1:27" ht="24.95" customHeight="1" x14ac:dyDescent="0.2">
      <c r="A60" s="12">
        <v>35</v>
      </c>
      <c r="B60" s="13"/>
      <c r="C60" s="40"/>
      <c r="D60" s="13"/>
      <c r="E60" s="20"/>
      <c r="F60" s="13"/>
      <c r="G60" s="13"/>
      <c r="H60" s="14"/>
      <c r="I60" s="14"/>
      <c r="J60" s="14">
        <f t="shared" si="12"/>
        <v>0</v>
      </c>
      <c r="K60" s="14">
        <f t="shared" si="6"/>
        <v>0</v>
      </c>
      <c r="L60" s="14"/>
      <c r="M60" s="34" t="str">
        <f t="shared" si="11"/>
        <v/>
      </c>
      <c r="N60" s="41"/>
      <c r="O60" s="41"/>
      <c r="P60" s="41"/>
      <c r="Q60" s="41"/>
      <c r="R60" s="41"/>
      <c r="S60" s="41"/>
      <c r="T60" s="28">
        <f>IF(COUNTIF($F$11:F60,F60)=1,IF(SUMIF($F$11:$F$156,F60,$M$11:$M$156)&gt;=1000000,1000,SUMIF($F$11:$F$156,F60,$M$11:$M$156)*0.001),0)</f>
        <v>0</v>
      </c>
      <c r="U60" s="28" t="str">
        <f t="shared" ca="1" si="8"/>
        <v/>
      </c>
      <c r="V60" s="14" t="str">
        <f t="shared" si="9"/>
        <v/>
      </c>
      <c r="W60" s="14">
        <f t="shared" si="10"/>
        <v>0</v>
      </c>
      <c r="Y60" s="3" t="b">
        <f>IF(COUNTIF($W$11:W60,W60)=1,IF(W60&lt;&gt;"MALIN CİNSİ 1",IF(W60&lt;&gt;0,ROW(W60),"")))</f>
        <v>0</v>
      </c>
      <c r="AA60" s="3" t="e">
        <f>SMALL($Y$11:$Y$156,ROWS($A$1:A50))</f>
        <v>#NUM!</v>
      </c>
    </row>
    <row r="61" spans="1:27" ht="24.95" customHeight="1" x14ac:dyDescent="0.2">
      <c r="A61" s="12">
        <v>36</v>
      </c>
      <c r="B61" s="13"/>
      <c r="C61" s="40"/>
      <c r="D61" s="13"/>
      <c r="E61" s="20"/>
      <c r="F61" s="13"/>
      <c r="G61" s="13"/>
      <c r="H61" s="14"/>
      <c r="I61" s="14"/>
      <c r="J61" s="14">
        <f t="shared" si="12"/>
        <v>0</v>
      </c>
      <c r="K61" s="14">
        <f t="shared" si="6"/>
        <v>0</v>
      </c>
      <c r="L61" s="14"/>
      <c r="M61" s="34" t="str">
        <f t="shared" si="11"/>
        <v/>
      </c>
      <c r="N61" s="41"/>
      <c r="O61" s="41"/>
      <c r="P61" s="41"/>
      <c r="Q61" s="41"/>
      <c r="R61" s="41"/>
      <c r="S61" s="41"/>
      <c r="T61" s="28">
        <f>IF(COUNTIF($F$11:F61,F61)=1,IF(SUMIF($F$11:$F$156,F61,$M$11:$M$156)&gt;=1000000,1000,SUMIF($F$11:$F$156,F61,$M$11:$M$156)*0.001),0)</f>
        <v>0</v>
      </c>
      <c r="U61" s="28" t="str">
        <f t="shared" ca="1" si="8"/>
        <v/>
      </c>
      <c r="V61" s="14" t="str">
        <f t="shared" si="9"/>
        <v/>
      </c>
      <c r="W61" s="14">
        <f t="shared" si="10"/>
        <v>0</v>
      </c>
      <c r="Y61" s="3" t="b">
        <f>IF(COUNTIF($W$11:W61,W61)=1,IF(W61&lt;&gt;"MALIN CİNSİ 1",IF(W61&lt;&gt;0,ROW(W61),"")))</f>
        <v>0</v>
      </c>
      <c r="AA61" s="3" t="e">
        <f>SMALL($Y$11:$Y$156,ROWS($A$1:A51))</f>
        <v>#NUM!</v>
      </c>
    </row>
    <row r="62" spans="1:27" ht="24.95" customHeight="1" x14ac:dyDescent="0.2">
      <c r="A62" s="12">
        <v>37</v>
      </c>
      <c r="B62" s="13"/>
      <c r="C62" s="40"/>
      <c r="D62" s="13"/>
      <c r="E62" s="20"/>
      <c r="F62" s="13"/>
      <c r="G62" s="13"/>
      <c r="H62" s="14"/>
      <c r="I62" s="14"/>
      <c r="J62" s="14">
        <f t="shared" si="12"/>
        <v>0</v>
      </c>
      <c r="K62" s="14">
        <f t="shared" si="6"/>
        <v>0</v>
      </c>
      <c r="L62" s="14"/>
      <c r="M62" s="34" t="str">
        <f t="shared" si="11"/>
        <v/>
      </c>
      <c r="N62" s="41"/>
      <c r="O62" s="41"/>
      <c r="P62" s="41"/>
      <c r="Q62" s="41"/>
      <c r="R62" s="41"/>
      <c r="S62" s="41"/>
      <c r="T62" s="28">
        <f>IF(COUNTIF($F$11:F62,F62)=1,IF(SUMIF($F$11:$F$156,F62,$M$11:$M$156)&gt;=1000000,1000,SUMIF($F$11:$F$156,F62,$M$11:$M$156)*0.001),0)</f>
        <v>0</v>
      </c>
      <c r="U62" s="28" t="str">
        <f t="shared" ca="1" si="8"/>
        <v/>
      </c>
      <c r="V62" s="14" t="str">
        <f t="shared" si="9"/>
        <v/>
      </c>
      <c r="W62" s="14">
        <f t="shared" si="10"/>
        <v>0</v>
      </c>
      <c r="Y62" s="3" t="b">
        <f>IF(COUNTIF($W$11:W62,W62)=1,IF(W62&lt;&gt;"MALIN CİNSİ 1",IF(W62&lt;&gt;0,ROW(W62),"")))</f>
        <v>0</v>
      </c>
      <c r="AA62" s="3" t="e">
        <f>SMALL($Y$11:$Y$156,ROWS($A$1:A52))</f>
        <v>#NUM!</v>
      </c>
    </row>
    <row r="63" spans="1:27" ht="24.95" customHeight="1" x14ac:dyDescent="0.2">
      <c r="A63" s="12">
        <v>38</v>
      </c>
      <c r="B63" s="13"/>
      <c r="C63" s="40"/>
      <c r="D63" s="13"/>
      <c r="E63" s="20"/>
      <c r="F63" s="13"/>
      <c r="G63" s="13"/>
      <c r="H63" s="14"/>
      <c r="I63" s="14"/>
      <c r="J63" s="14">
        <f t="shared" si="12"/>
        <v>0</v>
      </c>
      <c r="K63" s="14">
        <f t="shared" si="6"/>
        <v>0</v>
      </c>
      <c r="L63" s="14"/>
      <c r="M63" s="34" t="str">
        <f t="shared" si="11"/>
        <v/>
      </c>
      <c r="N63" s="41"/>
      <c r="O63" s="41"/>
      <c r="P63" s="41"/>
      <c r="Q63" s="41"/>
      <c r="R63" s="41"/>
      <c r="S63" s="41"/>
      <c r="T63" s="28">
        <f>IF(COUNTIF($F$11:F63,F63)=1,IF(SUMIF($F$11:$F$156,F63,$M$11:$M$156)&gt;=1000000,1000,SUMIF($F$11:$F$156,F63,$M$11:$M$156)*0.001),0)</f>
        <v>0</v>
      </c>
      <c r="U63" s="28" t="str">
        <f t="shared" ca="1" si="8"/>
        <v/>
      </c>
      <c r="V63" s="14" t="str">
        <f t="shared" si="9"/>
        <v/>
      </c>
      <c r="W63" s="14">
        <f t="shared" si="10"/>
        <v>0</v>
      </c>
      <c r="Y63" s="3" t="b">
        <f>IF(COUNTIF($W$11:W63,W63)=1,IF(W63&lt;&gt;"MALIN CİNSİ 1",IF(W63&lt;&gt;0,ROW(W63),"")))</f>
        <v>0</v>
      </c>
      <c r="AA63" s="3" t="e">
        <f>SMALL($Y$11:$Y$156,ROWS($A$1:A53))</f>
        <v>#NUM!</v>
      </c>
    </row>
    <row r="64" spans="1:27" ht="24.95" customHeight="1" x14ac:dyDescent="0.2">
      <c r="A64" s="12">
        <v>39</v>
      </c>
      <c r="B64" s="13"/>
      <c r="C64" s="40"/>
      <c r="D64" s="13"/>
      <c r="E64" s="20"/>
      <c r="F64" s="13"/>
      <c r="G64" s="13"/>
      <c r="H64" s="14"/>
      <c r="I64" s="14"/>
      <c r="J64" s="14">
        <f t="shared" si="12"/>
        <v>0</v>
      </c>
      <c r="K64" s="14">
        <f t="shared" si="6"/>
        <v>0</v>
      </c>
      <c r="L64" s="14"/>
      <c r="M64" s="34" t="str">
        <f t="shared" si="11"/>
        <v/>
      </c>
      <c r="N64" s="41"/>
      <c r="O64" s="41"/>
      <c r="P64" s="41"/>
      <c r="Q64" s="41"/>
      <c r="R64" s="41"/>
      <c r="S64" s="41"/>
      <c r="T64" s="28">
        <f>IF(COUNTIF($F$11:F64,F64)=1,IF(SUMIF($F$11:$F$156,F64,$M$11:$M$156)&gt;=1000000,1000,SUMIF($F$11:$F$156,F64,$M$11:$M$156)*0.001),0)</f>
        <v>0</v>
      </c>
      <c r="U64" s="28" t="str">
        <f t="shared" ca="1" si="8"/>
        <v/>
      </c>
      <c r="V64" s="14" t="str">
        <f t="shared" si="9"/>
        <v/>
      </c>
      <c r="W64" s="14">
        <f t="shared" si="10"/>
        <v>0</v>
      </c>
      <c r="Y64" s="3" t="b">
        <f>IF(COUNTIF($W$11:W64,W64)=1,IF(W64&lt;&gt;"MALIN CİNSİ 1",IF(W64&lt;&gt;0,ROW(W64),"")))</f>
        <v>0</v>
      </c>
      <c r="AA64" s="3" t="e">
        <f>SMALL($Y$11:$Y$156,ROWS($A$1:A54))</f>
        <v>#NUM!</v>
      </c>
    </row>
    <row r="65" spans="1:27" ht="24.95" customHeight="1" x14ac:dyDescent="0.2">
      <c r="A65" s="12">
        <v>40</v>
      </c>
      <c r="B65" s="13"/>
      <c r="C65" s="40"/>
      <c r="D65" s="13"/>
      <c r="E65" s="20"/>
      <c r="F65" s="13"/>
      <c r="G65" s="13"/>
      <c r="H65" s="14"/>
      <c r="I65" s="14"/>
      <c r="J65" s="14">
        <f t="shared" si="12"/>
        <v>0</v>
      </c>
      <c r="K65" s="14">
        <f t="shared" si="6"/>
        <v>0</v>
      </c>
      <c r="L65" s="14"/>
      <c r="M65" s="34" t="str">
        <f t="shared" si="11"/>
        <v/>
      </c>
      <c r="N65" s="41"/>
      <c r="O65" s="41"/>
      <c r="P65" s="41"/>
      <c r="Q65" s="41"/>
      <c r="R65" s="41"/>
      <c r="S65" s="41"/>
      <c r="T65" s="28">
        <f>IF(COUNTIF($F$11:F65,F65)=1,IF(SUMIF($F$11:$F$156,F65,$M$11:$M$156)&gt;=1000000,1000,SUMIF($F$11:$F$156,F65,$M$11:$M$156)*0.001),0)</f>
        <v>0</v>
      </c>
      <c r="U65" s="28" t="str">
        <f t="shared" ca="1" si="8"/>
        <v/>
      </c>
      <c r="V65" s="14" t="str">
        <f t="shared" si="9"/>
        <v/>
      </c>
      <c r="W65" s="14">
        <f t="shared" si="10"/>
        <v>0</v>
      </c>
      <c r="Y65" s="3" t="b">
        <f>IF(COUNTIF($W$11:W65,W65)=1,IF(W65&lt;&gt;"MALIN CİNSİ 1",IF(W65&lt;&gt;0,ROW(W65),"")))</f>
        <v>0</v>
      </c>
      <c r="AA65" s="3" t="e">
        <f>SMALL($Y$11:$Y$156,ROWS($A$1:A55))</f>
        <v>#NUM!</v>
      </c>
    </row>
    <row r="66" spans="1:27" ht="24.95" customHeight="1" x14ac:dyDescent="0.2">
      <c r="A66" s="12">
        <v>41</v>
      </c>
      <c r="B66" s="13"/>
      <c r="C66" s="40"/>
      <c r="D66" s="13"/>
      <c r="E66" s="20"/>
      <c r="F66" s="13"/>
      <c r="G66" s="13"/>
      <c r="H66" s="14"/>
      <c r="I66" s="14"/>
      <c r="J66" s="14">
        <f t="shared" si="12"/>
        <v>0</v>
      </c>
      <c r="K66" s="14">
        <f t="shared" si="6"/>
        <v>0</v>
      </c>
      <c r="L66" s="14"/>
      <c r="M66" s="34" t="str">
        <f t="shared" si="11"/>
        <v/>
      </c>
      <c r="N66" s="41"/>
      <c r="O66" s="41"/>
      <c r="P66" s="41"/>
      <c r="Q66" s="41"/>
      <c r="R66" s="41"/>
      <c r="S66" s="41"/>
      <c r="T66" s="28">
        <f>IF(COUNTIF($F$11:F66,F66)=1,IF(SUMIF($F$11:$F$156,F66,$M$11:$M$156)&gt;=1000000,1000,SUMIF($F$11:$F$156,F66,$M$11:$M$156)*0.001),0)</f>
        <v>0</v>
      </c>
      <c r="U66" s="28" t="str">
        <f t="shared" ca="1" si="8"/>
        <v/>
      </c>
      <c r="V66" s="14" t="str">
        <f t="shared" si="9"/>
        <v/>
      </c>
      <c r="W66" s="14">
        <f t="shared" si="10"/>
        <v>0</v>
      </c>
      <c r="Y66" s="3" t="b">
        <f>IF(COUNTIF($W$11:W66,W66)=1,IF(W66&lt;&gt;"MALIN CİNSİ 1",IF(W66&lt;&gt;0,ROW(W66),"")))</f>
        <v>0</v>
      </c>
      <c r="AA66" s="3" t="e">
        <f>SMALL($Y$11:$Y$156,ROWS($A$1:A56))</f>
        <v>#NUM!</v>
      </c>
    </row>
    <row r="67" spans="1:27" ht="24.95" customHeight="1" x14ac:dyDescent="0.2">
      <c r="A67" s="12">
        <v>42</v>
      </c>
      <c r="B67" s="13"/>
      <c r="C67" s="40"/>
      <c r="D67" s="13"/>
      <c r="E67" s="20"/>
      <c r="F67" s="13"/>
      <c r="G67" s="13"/>
      <c r="H67" s="14"/>
      <c r="I67" s="14"/>
      <c r="J67" s="14">
        <f t="shared" si="12"/>
        <v>0</v>
      </c>
      <c r="K67" s="14">
        <f t="shared" si="6"/>
        <v>0</v>
      </c>
      <c r="L67" s="14"/>
      <c r="M67" s="34" t="str">
        <f t="shared" si="11"/>
        <v/>
      </c>
      <c r="N67" s="41"/>
      <c r="O67" s="41"/>
      <c r="P67" s="41"/>
      <c r="Q67" s="41"/>
      <c r="R67" s="41"/>
      <c r="S67" s="41"/>
      <c r="T67" s="28">
        <f>IF(COUNTIF($F$11:F67,F67)=1,IF(SUMIF($F$11:$F$156,F67,$M$11:$M$156)&gt;=1000000,1000,SUMIF($F$11:$F$156,F67,$M$11:$M$156)*0.001),0)</f>
        <v>0</v>
      </c>
      <c r="U67" s="28" t="str">
        <f t="shared" ca="1" si="8"/>
        <v/>
      </c>
      <c r="V67" s="14" t="str">
        <f t="shared" si="9"/>
        <v/>
      </c>
      <c r="W67" s="14">
        <f t="shared" si="10"/>
        <v>0</v>
      </c>
      <c r="Y67" s="3" t="b">
        <f>IF(COUNTIF($W$11:W67,W67)=1,IF(W67&lt;&gt;"MALIN CİNSİ 1",IF(W67&lt;&gt;0,ROW(W67),"")))</f>
        <v>0</v>
      </c>
      <c r="AA67" s="3" t="e">
        <f>SMALL($Y$11:$Y$156,ROWS($A$1:A57))</f>
        <v>#NUM!</v>
      </c>
    </row>
    <row r="68" spans="1:27" ht="24.95" customHeight="1" x14ac:dyDescent="0.2">
      <c r="A68" s="12">
        <v>43</v>
      </c>
      <c r="B68" s="13"/>
      <c r="C68" s="40"/>
      <c r="D68" s="13"/>
      <c r="E68" s="20"/>
      <c r="F68" s="13"/>
      <c r="G68" s="13"/>
      <c r="H68" s="14"/>
      <c r="I68" s="14"/>
      <c r="J68" s="14">
        <f t="shared" si="12"/>
        <v>0</v>
      </c>
      <c r="K68" s="14">
        <f t="shared" si="6"/>
        <v>0</v>
      </c>
      <c r="L68" s="14"/>
      <c r="M68" s="34" t="str">
        <f t="shared" si="11"/>
        <v/>
      </c>
      <c r="N68" s="41"/>
      <c r="O68" s="41"/>
      <c r="P68" s="41"/>
      <c r="Q68" s="41"/>
      <c r="R68" s="41"/>
      <c r="S68" s="41"/>
      <c r="T68" s="28">
        <f>IF(COUNTIF($F$11:F68,F68)=1,IF(SUMIF($F$11:$F$156,F68,$M$11:$M$156)&gt;=1000000,1000,SUMIF($F$11:$F$156,F68,$M$11:$M$156)*0.001),0)</f>
        <v>0</v>
      </c>
      <c r="U68" s="28" t="str">
        <f t="shared" ca="1" si="8"/>
        <v/>
      </c>
      <c r="V68" s="14" t="str">
        <f t="shared" si="9"/>
        <v/>
      </c>
      <c r="W68" s="14">
        <f t="shared" si="10"/>
        <v>0</v>
      </c>
      <c r="Y68" s="3" t="b">
        <f>IF(COUNTIF($W$11:W68,W68)=1,IF(W68&lt;&gt;"MALIN CİNSİ 1",IF(W68&lt;&gt;0,ROW(W68),"")))</f>
        <v>0</v>
      </c>
      <c r="AA68" s="3" t="e">
        <f>SMALL($Y$11:$Y$156,ROWS($A$1:A58))</f>
        <v>#NUM!</v>
      </c>
    </row>
    <row r="69" spans="1:27" ht="24.95" customHeight="1" x14ac:dyDescent="0.2">
      <c r="A69" s="12">
        <v>44</v>
      </c>
      <c r="B69" s="13"/>
      <c r="C69" s="40"/>
      <c r="D69" s="13"/>
      <c r="E69" s="20"/>
      <c r="F69" s="13"/>
      <c r="G69" s="13"/>
      <c r="H69" s="14"/>
      <c r="I69" s="14"/>
      <c r="J69" s="14">
        <f t="shared" si="12"/>
        <v>0</v>
      </c>
      <c r="K69" s="14">
        <f t="shared" si="6"/>
        <v>0</v>
      </c>
      <c r="L69" s="14"/>
      <c r="M69" s="34" t="str">
        <f t="shared" si="11"/>
        <v/>
      </c>
      <c r="N69" s="41"/>
      <c r="O69" s="41"/>
      <c r="P69" s="41"/>
      <c r="Q69" s="41"/>
      <c r="R69" s="41"/>
      <c r="S69" s="41"/>
      <c r="T69" s="28">
        <f>IF(COUNTIF($F$11:F69,F69)=1,IF(SUMIF($F$11:$F$156,F69,$M$11:$M$156)&gt;=1000000,1000,SUMIF($F$11:$F$156,F69,$M$11:$M$156)*0.001),0)</f>
        <v>0</v>
      </c>
      <c r="U69" s="28" t="str">
        <f t="shared" ca="1" si="8"/>
        <v/>
      </c>
      <c r="V69" s="14" t="str">
        <f t="shared" si="9"/>
        <v/>
      </c>
      <c r="W69" s="14">
        <f t="shared" si="10"/>
        <v>0</v>
      </c>
      <c r="Y69" s="3" t="b">
        <f>IF(COUNTIF($W$11:W69,W69)=1,IF(W69&lt;&gt;"MALIN CİNSİ 1",IF(W69&lt;&gt;0,ROW(W69),"")))</f>
        <v>0</v>
      </c>
      <c r="AA69" s="3" t="e">
        <f>SMALL($Y$11:$Y$156,ROWS($A$1:A59))</f>
        <v>#NUM!</v>
      </c>
    </row>
    <row r="70" spans="1:27" ht="24.95" customHeight="1" x14ac:dyDescent="0.2">
      <c r="A70" s="12">
        <v>45</v>
      </c>
      <c r="B70" s="13"/>
      <c r="C70" s="40"/>
      <c r="D70" s="13"/>
      <c r="E70" s="20"/>
      <c r="F70" s="13"/>
      <c r="G70" s="13"/>
      <c r="H70" s="14"/>
      <c r="I70" s="14"/>
      <c r="J70" s="14">
        <f t="shared" si="12"/>
        <v>0</v>
      </c>
      <c r="K70" s="14">
        <f t="shared" si="6"/>
        <v>0</v>
      </c>
      <c r="L70" s="14"/>
      <c r="M70" s="34" t="str">
        <f t="shared" si="11"/>
        <v/>
      </c>
      <c r="N70" s="41"/>
      <c r="O70" s="41"/>
      <c r="P70" s="41"/>
      <c r="Q70" s="41"/>
      <c r="R70" s="41"/>
      <c r="S70" s="41"/>
      <c r="T70" s="28">
        <f>IF(COUNTIF($F$11:F70,F70)=1,IF(SUMIF($F$11:$F$156,F70,$M$11:$M$156)&gt;=1000000,1000,SUMIF($F$11:$F$156,F70,$M$11:$M$156)*0.001),0)</f>
        <v>0</v>
      </c>
      <c r="U70" s="28" t="str">
        <f t="shared" ca="1" si="8"/>
        <v/>
      </c>
      <c r="V70" s="14" t="str">
        <f t="shared" si="9"/>
        <v/>
      </c>
      <c r="W70" s="14">
        <f t="shared" si="10"/>
        <v>0</v>
      </c>
      <c r="Y70" s="3" t="b">
        <f>IF(COUNTIF($W$11:W70,W70)=1,IF(W70&lt;&gt;"MALIN CİNSİ 1",IF(W70&lt;&gt;0,ROW(W70),"")))</f>
        <v>0</v>
      </c>
      <c r="AA70" s="3" t="e">
        <f>SMALL($Y$11:$Y$156,ROWS($A$1:A60))</f>
        <v>#NUM!</v>
      </c>
    </row>
    <row r="71" spans="1:27" ht="24.95" customHeight="1" x14ac:dyDescent="0.2">
      <c r="A71" s="12">
        <v>46</v>
      </c>
      <c r="B71" s="13"/>
      <c r="C71" s="40"/>
      <c r="D71" s="13"/>
      <c r="E71" s="20"/>
      <c r="F71" s="13"/>
      <c r="G71" s="13"/>
      <c r="H71" s="14"/>
      <c r="I71" s="14"/>
      <c r="J71" s="14">
        <f t="shared" si="12"/>
        <v>0</v>
      </c>
      <c r="K71" s="14">
        <f t="shared" si="6"/>
        <v>0</v>
      </c>
      <c r="L71" s="14"/>
      <c r="M71" s="34" t="str">
        <f t="shared" si="11"/>
        <v/>
      </c>
      <c r="N71" s="41"/>
      <c r="O71" s="41"/>
      <c r="P71" s="41"/>
      <c r="Q71" s="41"/>
      <c r="R71" s="41"/>
      <c r="S71" s="41"/>
      <c r="T71" s="28">
        <f>IF(COUNTIF($F$11:F71,F71)=1,IF(SUMIF($F$11:$F$156,F71,$M$11:$M$156)&gt;=1000000,1000,SUMIF($F$11:$F$156,F71,$M$11:$M$156)*0.001),0)</f>
        <v>0</v>
      </c>
      <c r="U71" s="28" t="str">
        <f t="shared" ca="1" si="8"/>
        <v/>
      </c>
      <c r="V71" s="14" t="str">
        <f t="shared" si="9"/>
        <v/>
      </c>
      <c r="W71" s="14">
        <f t="shared" si="10"/>
        <v>0</v>
      </c>
      <c r="Y71" s="3" t="b">
        <f>IF(COUNTIF($W$11:W71,W71)=1,IF(W71&lt;&gt;"MALIN CİNSİ 1",IF(W71&lt;&gt;0,ROW(W71),"")))</f>
        <v>0</v>
      </c>
      <c r="AA71" s="3" t="e">
        <f>SMALL($Y$11:$Y$156,ROWS($A$1:A61))</f>
        <v>#NUM!</v>
      </c>
    </row>
    <row r="72" spans="1:27" ht="24.95" customHeight="1" x14ac:dyDescent="0.2">
      <c r="A72" s="12">
        <v>47</v>
      </c>
      <c r="B72" s="13"/>
      <c r="C72" s="40"/>
      <c r="D72" s="13"/>
      <c r="E72" s="20"/>
      <c r="F72" s="13"/>
      <c r="G72" s="13"/>
      <c r="H72" s="14"/>
      <c r="I72" s="14"/>
      <c r="J72" s="14">
        <f t="shared" si="12"/>
        <v>0</v>
      </c>
      <c r="K72" s="14">
        <f t="shared" si="6"/>
        <v>0</v>
      </c>
      <c r="L72" s="14"/>
      <c r="M72" s="34" t="str">
        <f t="shared" si="11"/>
        <v/>
      </c>
      <c r="N72" s="41"/>
      <c r="O72" s="41"/>
      <c r="P72" s="41"/>
      <c r="Q72" s="41"/>
      <c r="R72" s="41"/>
      <c r="S72" s="41"/>
      <c r="T72" s="28">
        <f>IF(COUNTIF($F$11:F72,F72)=1,IF(SUMIF($F$11:$F$156,F72,$M$11:$M$156)&gt;=1000000,1000,SUMIF($F$11:$F$156,F72,$M$11:$M$156)*0.001),0)</f>
        <v>0</v>
      </c>
      <c r="U72" s="28" t="str">
        <f t="shared" ca="1" si="8"/>
        <v/>
      </c>
      <c r="V72" s="14" t="str">
        <f t="shared" si="9"/>
        <v/>
      </c>
      <c r="W72" s="14">
        <f t="shared" si="10"/>
        <v>0</v>
      </c>
      <c r="Y72" s="3" t="b">
        <f>IF(COUNTIF($W$11:W72,W72)=1,IF(W72&lt;&gt;"MALIN CİNSİ 1",IF(W72&lt;&gt;0,ROW(W72),"")))</f>
        <v>0</v>
      </c>
      <c r="AA72" s="3" t="e">
        <f>SMALL($Y$11:$Y$156,ROWS($A$1:A62))</f>
        <v>#NUM!</v>
      </c>
    </row>
    <row r="73" spans="1:27" ht="24.95" customHeight="1" x14ac:dyDescent="0.2">
      <c r="A73" s="12">
        <v>48</v>
      </c>
      <c r="B73" s="13"/>
      <c r="C73" s="40"/>
      <c r="D73" s="13"/>
      <c r="E73" s="20"/>
      <c r="F73" s="13"/>
      <c r="G73" s="13"/>
      <c r="H73" s="14"/>
      <c r="I73" s="14"/>
      <c r="J73" s="14">
        <f t="shared" si="12"/>
        <v>0</v>
      </c>
      <c r="K73" s="14">
        <f t="shared" si="6"/>
        <v>0</v>
      </c>
      <c r="L73" s="14"/>
      <c r="M73" s="34" t="str">
        <f t="shared" si="11"/>
        <v/>
      </c>
      <c r="N73" s="41"/>
      <c r="O73" s="41"/>
      <c r="P73" s="41"/>
      <c r="Q73" s="41"/>
      <c r="R73" s="41"/>
      <c r="S73" s="41"/>
      <c r="T73" s="28">
        <f>IF(COUNTIF($F$11:F73,F73)=1,IF(SUMIF($F$11:$F$156,F73,$M$11:$M$156)&gt;=1000000,1000,SUMIF($F$11:$F$156,F73,$M$11:$M$156)*0.001),0)</f>
        <v>0</v>
      </c>
      <c r="U73" s="28" t="str">
        <f t="shared" ca="1" si="8"/>
        <v/>
      </c>
      <c r="V73" s="14" t="str">
        <f t="shared" si="9"/>
        <v/>
      </c>
      <c r="W73" s="14">
        <f t="shared" si="10"/>
        <v>0</v>
      </c>
      <c r="Y73" s="3" t="b">
        <f>IF(COUNTIF($W$11:W73,W73)=1,IF(W73&lt;&gt;"MALIN CİNSİ 1",IF(W73&lt;&gt;0,ROW(W73),"")))</f>
        <v>0</v>
      </c>
      <c r="AA73" s="3" t="e">
        <f>SMALL($Y$11:$Y$156,ROWS($A$1:A63))</f>
        <v>#NUM!</v>
      </c>
    </row>
    <row r="74" spans="1:27" ht="24.95" customHeight="1" x14ac:dyDescent="0.2">
      <c r="A74" s="12">
        <v>49</v>
      </c>
      <c r="B74" s="13"/>
      <c r="C74" s="40"/>
      <c r="D74" s="13"/>
      <c r="E74" s="20"/>
      <c r="F74" s="13"/>
      <c r="G74" s="13"/>
      <c r="H74" s="14"/>
      <c r="I74" s="14"/>
      <c r="J74" s="14">
        <f t="shared" si="12"/>
        <v>0</v>
      </c>
      <c r="K74" s="14">
        <f t="shared" si="6"/>
        <v>0</v>
      </c>
      <c r="L74" s="14"/>
      <c r="M74" s="34" t="str">
        <f t="shared" si="11"/>
        <v/>
      </c>
      <c r="N74" s="41"/>
      <c r="O74" s="41"/>
      <c r="P74" s="41"/>
      <c r="Q74" s="41"/>
      <c r="R74" s="41"/>
      <c r="S74" s="41"/>
      <c r="T74" s="28">
        <f>IF(COUNTIF($F$11:F74,F74)=1,IF(SUMIF($F$11:$F$156,F74,$M$11:$M$156)&gt;=1000000,1000,SUMIF($F$11:$F$156,F74,$M$11:$M$156)*0.001),0)</f>
        <v>0</v>
      </c>
      <c r="U74" s="28" t="str">
        <f t="shared" ca="1" si="8"/>
        <v/>
      </c>
      <c r="V74" s="14" t="str">
        <f t="shared" si="9"/>
        <v/>
      </c>
      <c r="W74" s="14">
        <f t="shared" si="10"/>
        <v>0</v>
      </c>
      <c r="Y74" s="3" t="b">
        <f>IF(COUNTIF($W$11:W74,W74)=1,IF(W74&lt;&gt;"MALIN CİNSİ 1",IF(W74&lt;&gt;0,ROW(W74),"")))</f>
        <v>0</v>
      </c>
      <c r="AA74" s="3" t="e">
        <f>SMALL($Y$11:$Y$156,ROWS($A$1:A64))</f>
        <v>#NUM!</v>
      </c>
    </row>
    <row r="75" spans="1:27" ht="24.95" customHeight="1" thickBot="1" x14ac:dyDescent="0.25">
      <c r="A75" s="12">
        <v>50</v>
      </c>
      <c r="B75" s="13"/>
      <c r="C75" s="40"/>
      <c r="D75" s="13"/>
      <c r="E75" s="20"/>
      <c r="F75" s="13"/>
      <c r="G75" s="13"/>
      <c r="H75" s="14"/>
      <c r="I75" s="14"/>
      <c r="J75" s="14">
        <f t="shared" si="12"/>
        <v>0</v>
      </c>
      <c r="K75" s="14">
        <f t="shared" si="6"/>
        <v>0</v>
      </c>
      <c r="L75" s="14"/>
      <c r="M75" s="34" t="str">
        <f t="shared" si="11"/>
        <v/>
      </c>
      <c r="N75" s="41"/>
      <c r="O75" s="41"/>
      <c r="P75" s="41"/>
      <c r="Q75" s="41"/>
      <c r="R75" s="41"/>
      <c r="S75" s="41"/>
      <c r="T75" s="28">
        <f>IF(COUNTIF($F$11:F75,F75)=1,IF(SUMIF($F$11:$F$156,F75,$M$11:$M$156)&gt;=1000000,1000,SUMIF($F$11:$F$156,F75,$M$11:$M$156)*0.001),0)</f>
        <v>0</v>
      </c>
      <c r="U75" s="28" t="str">
        <f t="shared" ca="1" si="8"/>
        <v/>
      </c>
      <c r="V75" s="14" t="str">
        <f t="shared" si="9"/>
        <v/>
      </c>
      <c r="W75" s="14">
        <f t="shared" si="10"/>
        <v>0</v>
      </c>
      <c r="Y75" s="3" t="b">
        <f>IF(COUNTIF($W$11:W75,W75)=1,IF(W75&lt;&gt;"MALIN CİNSİ 1",IF(W75&lt;&gt;0,ROW(W75),"")))</f>
        <v>0</v>
      </c>
      <c r="AA75" s="3" t="e">
        <f>SMALL($Y$11:$Y$156,ROWS($A$1:A65))</f>
        <v>#NUM!</v>
      </c>
    </row>
    <row r="76" spans="1:27" ht="24.95" customHeight="1" thickTop="1" thickBot="1" x14ac:dyDescent="0.3">
      <c r="A76" s="16" t="s">
        <v>26</v>
      </c>
      <c r="G76" s="10" t="s">
        <v>12</v>
      </c>
      <c r="H76" s="36">
        <f>SUM(H50:H75)</f>
        <v>0</v>
      </c>
      <c r="I76" s="11"/>
      <c r="J76" s="36">
        <f>SUM(J50:J75)</f>
        <v>0</v>
      </c>
      <c r="K76" s="36">
        <f>SUM(K50:K75)</f>
        <v>0</v>
      </c>
      <c r="L76" s="36">
        <f>SUM(L50:L75)</f>
        <v>0</v>
      </c>
      <c r="M76" s="36">
        <f>SUM(M50:M75)</f>
        <v>0</v>
      </c>
      <c r="N76" s="41"/>
      <c r="O76" s="41"/>
      <c r="P76" s="41"/>
      <c r="Q76" s="41"/>
      <c r="R76" s="41"/>
      <c r="S76" s="41"/>
      <c r="T76" s="32">
        <f>SUM(T51:T75)</f>
        <v>0</v>
      </c>
      <c r="U76" s="32">
        <f ca="1">SUM(U51:U75)</f>
        <v>0</v>
      </c>
      <c r="V76" s="32">
        <f>SUM(V51:V75)</f>
        <v>0</v>
      </c>
      <c r="Y76" s="3" t="b">
        <f>IF(COUNTIF($W$11:W76,W76)=1,IF(W76&lt;&gt;"MALIN CİNSİ 1",IF(W76&lt;&gt;0,ROW(W76),"")))</f>
        <v>0</v>
      </c>
      <c r="AA76" s="3" t="e">
        <f>SMALL($Y$11:$Y$156,ROWS($A$1:A71))</f>
        <v>#NUM!</v>
      </c>
    </row>
    <row r="77" spans="1:27" ht="15.95" customHeight="1" thickTop="1" x14ac:dyDescent="0.2">
      <c r="N77" s="41"/>
      <c r="O77" s="41"/>
      <c r="P77" s="41"/>
      <c r="Q77" s="41"/>
      <c r="R77" s="41"/>
      <c r="S77" s="41"/>
      <c r="Y77" s="3" t="b">
        <f>IF(COUNTIF($W$11:W77,W77)=1,IF(W77&lt;&gt;"MALIN CİNSİ 1",IF(W77&lt;&gt;0,ROW(W77),"")))</f>
        <v>0</v>
      </c>
      <c r="AA77" s="3" t="e">
        <f>SMALL($Y$11:$Y$156,ROWS($A$1:A72))</f>
        <v>#NUM!</v>
      </c>
    </row>
    <row r="78" spans="1:27" ht="15.95" customHeight="1" x14ac:dyDescent="0.2">
      <c r="N78" s="41"/>
      <c r="O78" s="41"/>
      <c r="P78" s="41"/>
      <c r="Q78" s="41"/>
      <c r="R78" s="41"/>
      <c r="S78" s="41"/>
      <c r="Y78" s="3" t="b">
        <f>IF(COUNTIF($W$11:W78,W78)=1,IF(W78&lt;&gt;"MALIN CİNSİ 1",IF(W78&lt;&gt;0,ROW(W78),"")))</f>
        <v>0</v>
      </c>
      <c r="AA78" s="3" t="e">
        <f>SMALL($Y$11:$Y$156,ROWS($A$1:A73))</f>
        <v>#NUM!</v>
      </c>
    </row>
    <row r="79" spans="1:27" ht="15.95" customHeight="1" thickBot="1" x14ac:dyDescent="0.25">
      <c r="N79" s="41"/>
      <c r="O79" s="41"/>
      <c r="P79" s="41"/>
      <c r="Q79" s="41"/>
      <c r="R79" s="41"/>
      <c r="S79" s="41"/>
      <c r="Y79" s="3" t="b">
        <f>IF(COUNTIF($W$11:W79,W79)=1,IF(W79&lt;&gt;"MALIN CİNSİ 1",IF(W79&lt;&gt;0,ROW(W79),"")))</f>
        <v>0</v>
      </c>
      <c r="AA79" s="3" t="e">
        <f>SMALL($Y$11:$Y$156,ROWS($A$1:A74))</f>
        <v>#NUM!</v>
      </c>
    </row>
    <row r="80" spans="1:27" ht="15.95" customHeight="1" thickTop="1" x14ac:dyDescent="0.2">
      <c r="A80" s="60" t="s">
        <v>27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2"/>
      <c r="N80" s="41"/>
      <c r="O80" s="41"/>
      <c r="P80" s="41"/>
      <c r="Q80" s="41"/>
      <c r="R80" s="41"/>
      <c r="S80" s="41"/>
      <c r="T80" s="15"/>
      <c r="U80" s="15"/>
      <c r="V80" s="15"/>
      <c r="W80" s="15"/>
      <c r="Y80" s="3" t="b">
        <f>IF(COUNTIF($W$11:W80,W80)=1,IF(W80&lt;&gt;"MALIN CİNSİ 1",IF(W80&lt;&gt;0,ROW(W80),"")))</f>
        <v>0</v>
      </c>
      <c r="AA80" s="3" t="e">
        <f>SMALL($Y$11:$Y$156,ROWS($A$1:A75))</f>
        <v>#NUM!</v>
      </c>
    </row>
    <row r="81" spans="1:27" ht="15.95" customHeight="1" x14ac:dyDescent="0.2">
      <c r="A81" s="63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5"/>
      <c r="N81" s="41"/>
      <c r="O81" s="41"/>
      <c r="P81" s="41"/>
      <c r="Q81" s="41"/>
      <c r="R81" s="41"/>
      <c r="S81" s="41"/>
      <c r="T81" s="15"/>
      <c r="U81" s="15"/>
      <c r="V81" s="15"/>
      <c r="W81" s="15"/>
      <c r="Y81" s="3" t="b">
        <f>IF(COUNTIF($W$11:W81,W81)=1,IF(W81&lt;&gt;"MALIN CİNSİ 1",IF(W81&lt;&gt;0,ROW(W81),"")))</f>
        <v>0</v>
      </c>
      <c r="AA81" s="3" t="e">
        <f>SMALL($Y$11:$Y$156,ROWS($A$1:A75))</f>
        <v>#NUM!</v>
      </c>
    </row>
    <row r="82" spans="1:27" ht="15.95" customHeight="1" x14ac:dyDescent="0.2">
      <c r="A82" s="63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5"/>
      <c r="N82" s="41"/>
      <c r="O82" s="41"/>
      <c r="P82" s="41"/>
      <c r="Q82" s="41"/>
      <c r="R82" s="41"/>
      <c r="S82" s="41"/>
      <c r="T82" s="15"/>
      <c r="U82" s="15"/>
      <c r="V82" s="15"/>
      <c r="W82" s="15"/>
      <c r="Y82" s="3" t="b">
        <f>IF(COUNTIF($W$11:W82,W82)=1,IF(W82&lt;&gt;"MALIN CİNSİ 1",IF(W82&lt;&gt;0,ROW(W82),"")))</f>
        <v>0</v>
      </c>
      <c r="AA82" s="3" t="e">
        <f>SMALL($Y$11:$Y$156,ROWS($A$1:A75))</f>
        <v>#NUM!</v>
      </c>
    </row>
    <row r="83" spans="1:27" ht="15.95" customHeight="1" x14ac:dyDescent="0.2">
      <c r="A83" s="63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5"/>
      <c r="N83" s="41"/>
      <c r="O83" s="41"/>
      <c r="P83" s="41"/>
      <c r="Q83" s="41"/>
      <c r="R83" s="41"/>
      <c r="S83" s="41"/>
      <c r="T83" s="15"/>
      <c r="U83" s="15"/>
      <c r="V83" s="15"/>
      <c r="W83" s="15"/>
      <c r="Y83" s="3" t="b">
        <f>IF(COUNTIF($W$11:W83,W83)=1,IF(W83&lt;&gt;"MALIN CİNSİ 1",IF(W83&lt;&gt;0,ROW(W83),"")))</f>
        <v>0</v>
      </c>
      <c r="AA83" s="3" t="e">
        <f>SMALL($Y$11:$Y$156,ROWS($A$1:A75))</f>
        <v>#NUM!</v>
      </c>
    </row>
    <row r="84" spans="1:27" ht="15.95" customHeight="1" x14ac:dyDescent="0.2">
      <c r="A84" s="63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5"/>
      <c r="N84" s="41"/>
      <c r="O84" s="41"/>
      <c r="P84" s="41"/>
      <c r="Q84" s="41"/>
      <c r="R84" s="41"/>
      <c r="S84" s="41"/>
      <c r="T84" s="15"/>
      <c r="U84" s="15"/>
      <c r="V84" s="15"/>
      <c r="W84" s="15"/>
      <c r="Y84" s="3" t="b">
        <f>IF(COUNTIF($W$11:W84,W84)=1,IF(W84&lt;&gt;"MALIN CİNSİ 1",IF(W84&lt;&gt;0,ROW(W84),"")))</f>
        <v>0</v>
      </c>
      <c r="AA84" s="3" t="e">
        <f>SMALL($Y$11:$Y$156,ROWS($A$1:A75))</f>
        <v>#NUM!</v>
      </c>
    </row>
    <row r="85" spans="1:27" ht="15.95" customHeight="1" thickBot="1" x14ac:dyDescent="0.25">
      <c r="A85" s="63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5"/>
      <c r="N85" s="41"/>
      <c r="O85" s="41"/>
      <c r="P85" s="41"/>
      <c r="Q85" s="41"/>
      <c r="R85" s="41"/>
      <c r="S85" s="41"/>
      <c r="T85" s="15"/>
      <c r="U85" s="15"/>
      <c r="V85" s="15"/>
      <c r="W85" s="15"/>
      <c r="Y85" s="3" t="b">
        <f>IF(COUNTIF($W$11:W85,W85)=1,IF(W85&lt;&gt;"MALIN CİNSİ 1",IF(W85&lt;&gt;0,ROW(W85),"")))</f>
        <v>0</v>
      </c>
      <c r="AA85" s="3" t="e">
        <f>SMALL($Y$11:$Y$156,ROWS($A$1:A75))</f>
        <v>#NUM!</v>
      </c>
    </row>
    <row r="86" spans="1:27" ht="24.95" customHeight="1" thickTop="1" x14ac:dyDescent="0.2">
      <c r="A86" s="66" t="s">
        <v>23</v>
      </c>
      <c r="B86" s="67"/>
      <c r="C86" s="67"/>
      <c r="D86" s="67"/>
      <c r="E86" s="67"/>
      <c r="F86" s="68"/>
      <c r="G86" s="66" t="s">
        <v>24</v>
      </c>
      <c r="H86" s="67"/>
      <c r="I86" s="67"/>
      <c r="J86" s="68"/>
      <c r="K86" s="44" t="s">
        <v>25</v>
      </c>
      <c r="L86" s="45"/>
      <c r="M86" s="46"/>
      <c r="N86" s="41"/>
      <c r="O86" s="41"/>
      <c r="P86" s="41"/>
      <c r="Q86" s="41"/>
      <c r="R86" s="41"/>
      <c r="S86" s="41"/>
      <c r="T86" s="38"/>
      <c r="U86" s="15"/>
      <c r="V86" s="15"/>
      <c r="W86" s="15"/>
      <c r="Y86" s="3" t="b">
        <f>IF(COUNTIF($W$11:W86,W86)=1,IF(W86&lt;&gt;"MALIN CİNSİ 1",IF(W86&lt;&gt;0,ROW(W86),"")))</f>
        <v>0</v>
      </c>
      <c r="AA86" s="3" t="e">
        <f>SMALL($Y$11:$Y$156,ROWS($A$1:A76))</f>
        <v>#NUM!</v>
      </c>
    </row>
    <row r="87" spans="1:27" ht="24.95" customHeight="1" x14ac:dyDescent="0.2">
      <c r="A87" s="44">
        <f>A8</f>
        <v>0</v>
      </c>
      <c r="B87" s="45"/>
      <c r="C87" s="45"/>
      <c r="D87" s="45"/>
      <c r="E87" s="45"/>
      <c r="F87" s="46"/>
      <c r="G87" s="44">
        <f>G8</f>
        <v>0</v>
      </c>
      <c r="H87" s="45"/>
      <c r="I87" s="45"/>
      <c r="J87" s="46"/>
      <c r="K87" s="44">
        <f>K8</f>
        <v>0</v>
      </c>
      <c r="L87" s="45"/>
      <c r="M87" s="46"/>
      <c r="N87" s="41"/>
      <c r="O87" s="41"/>
      <c r="P87" s="41"/>
      <c r="Q87" s="41"/>
      <c r="R87" s="41"/>
      <c r="S87" s="41"/>
      <c r="T87" s="38"/>
      <c r="U87" s="15"/>
      <c r="V87" s="15"/>
      <c r="W87" s="15"/>
      <c r="Y87" s="3" t="b">
        <f>IF(COUNTIF($W$11:W87,W87)=1,IF(W87&lt;&gt;"MALIN CİNSİ 1",IF(W87&lt;&gt;0,ROW(W87),"")))</f>
        <v>0</v>
      </c>
      <c r="AA87" s="3" t="e">
        <f>SMALL($Y$11:$Y$156,ROWS($A$1:A77))</f>
        <v>#NUM!</v>
      </c>
    </row>
    <row r="88" spans="1:27" ht="15.95" customHeight="1" x14ac:dyDescent="0.2">
      <c r="A88" s="51" t="s">
        <v>7</v>
      </c>
      <c r="B88" s="53" t="s">
        <v>0</v>
      </c>
      <c r="C88" s="54" t="s">
        <v>22</v>
      </c>
      <c r="D88" s="53" t="s">
        <v>1</v>
      </c>
      <c r="E88" s="53" t="s">
        <v>21</v>
      </c>
      <c r="F88" s="53" t="s">
        <v>8</v>
      </c>
      <c r="G88" s="47" t="s">
        <v>2</v>
      </c>
      <c r="H88" s="47" t="s">
        <v>3</v>
      </c>
      <c r="I88" s="47" t="s">
        <v>20</v>
      </c>
      <c r="J88" s="47" t="s">
        <v>4</v>
      </c>
      <c r="K88" s="47" t="s">
        <v>5</v>
      </c>
      <c r="L88" s="47" t="s">
        <v>6</v>
      </c>
      <c r="M88" s="49" t="s">
        <v>9</v>
      </c>
      <c r="N88" s="41"/>
      <c r="O88" s="41"/>
      <c r="P88" s="41"/>
      <c r="Q88" s="41"/>
      <c r="R88" s="41"/>
      <c r="S88" s="41"/>
      <c r="T88" s="55" t="s">
        <v>10</v>
      </c>
      <c r="U88" s="55" t="s">
        <v>11</v>
      </c>
      <c r="V88" s="55" t="s">
        <v>12</v>
      </c>
      <c r="W88" s="55" t="s">
        <v>13</v>
      </c>
      <c r="Y88" s="3" t="b">
        <f>IF(COUNTIF($W$11:W88,W88)=1,IF(W88&lt;&gt;"MALIN CİNSİ 1",IF(W88&lt;&gt;0,ROW(W88),"")))</f>
        <v>0</v>
      </c>
      <c r="AA88" s="3" t="e">
        <f>SMALL($Y$11:$Y$156,ROWS($A$1:A78))</f>
        <v>#NUM!</v>
      </c>
    </row>
    <row r="89" spans="1:27" ht="15.95" customHeight="1" x14ac:dyDescent="0.2">
      <c r="A89" s="52"/>
      <c r="B89" s="48"/>
      <c r="C89" s="50"/>
      <c r="D89" s="48"/>
      <c r="E89" s="48"/>
      <c r="F89" s="48"/>
      <c r="G89" s="48"/>
      <c r="H89" s="48"/>
      <c r="I89" s="48"/>
      <c r="J89" s="48"/>
      <c r="K89" s="48"/>
      <c r="L89" s="48"/>
      <c r="M89" s="50"/>
      <c r="N89" s="41"/>
      <c r="O89" s="41"/>
      <c r="P89" s="41"/>
      <c r="Q89" s="41"/>
      <c r="R89" s="41"/>
      <c r="S89" s="41"/>
      <c r="T89" s="56"/>
      <c r="U89" s="56"/>
      <c r="V89" s="56"/>
      <c r="W89" s="56"/>
      <c r="Y89" s="3" t="b">
        <f>IF(COUNTIF($W$11:W89,W89)=1,IF(W89&lt;&gt;"MALIN CİNSİ 1",IF(W89&lt;&gt;0,ROW(W89),"")))</f>
        <v>0</v>
      </c>
      <c r="AA89" s="3" t="e">
        <f>SMALL($Y$11:$Y$156,ROWS($A$1:A79))</f>
        <v>#NUM!</v>
      </c>
    </row>
    <row r="90" spans="1:27" ht="24.95" customHeight="1" x14ac:dyDescent="0.2">
      <c r="A90" s="17"/>
      <c r="B90" s="57" t="s">
        <v>28</v>
      </c>
      <c r="C90" s="58"/>
      <c r="D90" s="58"/>
      <c r="E90" s="58"/>
      <c r="F90" s="59"/>
      <c r="G90" s="18"/>
      <c r="H90" s="43">
        <f>H76</f>
        <v>0</v>
      </c>
      <c r="I90" s="19"/>
      <c r="J90" s="37">
        <f>J76</f>
        <v>0</v>
      </c>
      <c r="K90" s="37">
        <f>K76</f>
        <v>0</v>
      </c>
      <c r="L90" s="37">
        <f>L76</f>
        <v>0</v>
      </c>
      <c r="M90" s="37">
        <f>M76</f>
        <v>0</v>
      </c>
      <c r="N90" s="41"/>
      <c r="O90" s="41"/>
      <c r="P90" s="41"/>
      <c r="Q90" s="41"/>
      <c r="R90" s="41"/>
      <c r="S90" s="41"/>
      <c r="T90" s="28"/>
      <c r="U90" s="31"/>
      <c r="V90" s="19"/>
      <c r="W90" s="19"/>
      <c r="Y90" s="3" t="b">
        <f>IF(COUNTIF($W$11:W90,W90)=1,IF(W90&lt;&gt;"MALIN CİNSİ 1",IF(W90&lt;&gt;0,ROW(W90),"")))</f>
        <v>0</v>
      </c>
      <c r="AA90" s="3" t="e">
        <f>SMALL($Y$11:$Y$156,ROWS($A$1:A80))</f>
        <v>#NUM!</v>
      </c>
    </row>
    <row r="91" spans="1:27" ht="24.95" customHeight="1" x14ac:dyDescent="0.2">
      <c r="A91" s="12">
        <v>51</v>
      </c>
      <c r="B91" s="13"/>
      <c r="C91" s="40"/>
      <c r="D91" s="13"/>
      <c r="E91" s="20"/>
      <c r="F91" s="13"/>
      <c r="G91" s="13"/>
      <c r="H91" s="14"/>
      <c r="I91" s="14"/>
      <c r="J91" s="14">
        <f>H91*I91</f>
        <v>0</v>
      </c>
      <c r="K91" s="14">
        <f t="shared" ref="K91:K115" si="13">J91*$Z$6%</f>
        <v>0</v>
      </c>
      <c r="L91" s="14"/>
      <c r="M91" s="34" t="str">
        <f t="shared" ref="M91:M115" si="14">IF(B91="","",J91-(K91+L91))</f>
        <v/>
      </c>
      <c r="N91" s="41"/>
      <c r="O91" s="41"/>
      <c r="P91" s="41"/>
      <c r="Q91" s="41"/>
      <c r="R91" s="41"/>
      <c r="S91" s="41"/>
      <c r="T91" s="28">
        <f>IF(COUNTIF($F$11:F91,F91)=1,IF(SUMIF($F$11:$F$156,F91,$M$11:$M$156)&gt;=1000000,1000,SUMIF($F$11:$F$156,F91,$M$11:$M$156)*0.001),0)</f>
        <v>0</v>
      </c>
      <c r="U91" s="28" t="str">
        <f t="shared" ref="U91:U115" ca="1" si="15">IF(B91="","",IF(AND(WEEKDAY(TODAY()-1,2)=7,E91=TODAY()-31),0,IF(AND(WEEKDAY(TODAY()-2,2)=6,E91=TODAY()-31),0,IF(AND(WEEKDAY(TODAY()-2,2)=6,E91=TODAY()-32),0,IF(E91&gt;=TODAY()-30,0,IF(AND(DAY(E91)=DAY($Z$1),E91&gt;TODAY()-56),0,T91/2))))))</f>
        <v/>
      </c>
      <c r="V91" s="14" t="str">
        <f t="shared" ref="V91:V115" si="16">IF(B91="","",T91+U91)</f>
        <v/>
      </c>
      <c r="W91" s="14">
        <f t="shared" ref="W91:W115" si="17">IF(SUMIF($F$11:$F$156,F91,$U$11:$U$156)&gt;0,G91&amp;" "&amp;"CEZA",G91)</f>
        <v>0</v>
      </c>
      <c r="Y91" s="3" t="b">
        <f>IF(COUNTIF($W$11:W91,W91)=1,IF(W91&lt;&gt;"MALIN CİNSİ 1",IF(W91&lt;&gt;0,ROW(W91),"")))</f>
        <v>0</v>
      </c>
      <c r="AA91" s="3" t="e">
        <f>SMALL($Y$11:$Y$156,ROWS($A$1:A81))</f>
        <v>#NUM!</v>
      </c>
    </row>
    <row r="92" spans="1:27" ht="24.95" customHeight="1" x14ac:dyDescent="0.2">
      <c r="A92" s="12">
        <v>52</v>
      </c>
      <c r="B92" s="13"/>
      <c r="C92" s="40"/>
      <c r="D92" s="13"/>
      <c r="E92" s="20"/>
      <c r="F92" s="13"/>
      <c r="G92" s="13"/>
      <c r="H92" s="14"/>
      <c r="I92" s="14"/>
      <c r="J92" s="14">
        <f>H92*I92</f>
        <v>0</v>
      </c>
      <c r="K92" s="14">
        <f t="shared" si="13"/>
        <v>0</v>
      </c>
      <c r="L92" s="14"/>
      <c r="M92" s="34" t="str">
        <f t="shared" si="14"/>
        <v/>
      </c>
      <c r="N92" s="41"/>
      <c r="O92" s="41"/>
      <c r="P92" s="41"/>
      <c r="Q92" s="41"/>
      <c r="R92" s="41"/>
      <c r="S92" s="41"/>
      <c r="T92" s="28">
        <f>IF(COUNTIF($F$11:F92,F92)=1,IF(SUMIF($F$11:$F$156,F92,$M$11:$M$156)&gt;=1000000,1000,SUMIF($F$11:$F$156,F92,$M$11:$M$156)*0.001),0)</f>
        <v>0</v>
      </c>
      <c r="U92" s="28" t="str">
        <f t="shared" ca="1" si="15"/>
        <v/>
      </c>
      <c r="V92" s="14" t="str">
        <f t="shared" si="16"/>
        <v/>
      </c>
      <c r="W92" s="14">
        <f t="shared" si="17"/>
        <v>0</v>
      </c>
      <c r="Y92" s="3" t="b">
        <f>IF(COUNTIF($W$11:W92,W92)=1,IF(W92&lt;&gt;"MALIN CİNSİ 1",IF(W92&lt;&gt;0,ROW(W92),"")))</f>
        <v>0</v>
      </c>
      <c r="AA92" s="3" t="e">
        <f>SMALL($Y$11:$Y$156,ROWS($A$1:A82))</f>
        <v>#NUM!</v>
      </c>
    </row>
    <row r="93" spans="1:27" ht="24.95" customHeight="1" x14ac:dyDescent="0.2">
      <c r="A93" s="12">
        <v>53</v>
      </c>
      <c r="B93" s="13"/>
      <c r="C93" s="40"/>
      <c r="D93" s="13"/>
      <c r="E93" s="20"/>
      <c r="F93" s="13"/>
      <c r="G93" s="13"/>
      <c r="H93" s="14"/>
      <c r="I93" s="14"/>
      <c r="J93" s="14">
        <f t="shared" ref="J93:J115" si="18">H93*I93</f>
        <v>0</v>
      </c>
      <c r="K93" s="29">
        <f t="shared" si="13"/>
        <v>0</v>
      </c>
      <c r="L93" s="14"/>
      <c r="M93" s="35" t="str">
        <f t="shared" si="14"/>
        <v/>
      </c>
      <c r="N93" s="41"/>
      <c r="O93" s="41"/>
      <c r="P93" s="41"/>
      <c r="Q93" s="41"/>
      <c r="R93" s="41"/>
      <c r="S93" s="41"/>
      <c r="T93" s="28">
        <f>IF(COUNTIF($F$11:F93,F93)=1,IF(SUMIF($F$11:$F$156,F93,$M$11:$M$156)&gt;=1000000,1000,SUMIF($F$11:$F$156,F93,$M$11:$M$156)*0.001),0)</f>
        <v>0</v>
      </c>
      <c r="U93" s="28" t="str">
        <f t="shared" ca="1" si="15"/>
        <v/>
      </c>
      <c r="V93" s="14" t="str">
        <f t="shared" si="16"/>
        <v/>
      </c>
      <c r="W93" s="14">
        <f t="shared" si="17"/>
        <v>0</v>
      </c>
      <c r="Y93" s="3" t="b">
        <f>IF(COUNTIF($W$11:W93,W93)=1,IF(W93&lt;&gt;"MALIN CİNSİ 1",IF(W93&lt;&gt;0,ROW(W93),"")))</f>
        <v>0</v>
      </c>
      <c r="AA93" s="3" t="e">
        <f>SMALL($Y$11:$Y$156,ROWS($A$1:A83))</f>
        <v>#NUM!</v>
      </c>
    </row>
    <row r="94" spans="1:27" ht="24.95" customHeight="1" x14ac:dyDescent="0.2">
      <c r="A94" s="12">
        <v>54</v>
      </c>
      <c r="B94" s="13"/>
      <c r="C94" s="40"/>
      <c r="D94" s="13"/>
      <c r="E94" s="20"/>
      <c r="F94" s="13"/>
      <c r="G94" s="13"/>
      <c r="H94" s="14"/>
      <c r="I94" s="14"/>
      <c r="J94" s="14">
        <f t="shared" si="18"/>
        <v>0</v>
      </c>
      <c r="K94" s="14">
        <f t="shared" si="13"/>
        <v>0</v>
      </c>
      <c r="L94" s="14"/>
      <c r="M94" s="34" t="str">
        <f t="shared" si="14"/>
        <v/>
      </c>
      <c r="N94" s="41"/>
      <c r="O94" s="41"/>
      <c r="P94" s="41"/>
      <c r="Q94" s="41"/>
      <c r="R94" s="41"/>
      <c r="S94" s="41"/>
      <c r="T94" s="28">
        <f>IF(COUNTIF($F$11:F94,F94)=1,IF(SUMIF($F$11:$F$156,F94,$M$11:$M$156)&gt;=1000000,1000,SUMIF($F$11:$F$156,F94,$M$11:$M$156)*0.001),0)</f>
        <v>0</v>
      </c>
      <c r="U94" s="28" t="str">
        <f t="shared" ca="1" si="15"/>
        <v/>
      </c>
      <c r="V94" s="14" t="str">
        <f t="shared" si="16"/>
        <v/>
      </c>
      <c r="W94" s="14">
        <f t="shared" si="17"/>
        <v>0</v>
      </c>
      <c r="Y94" s="3" t="b">
        <f>IF(COUNTIF($W$11:W94,W94)=1,IF(W94&lt;&gt;"MALIN CİNSİ 1",IF(W94&lt;&gt;0,ROW(W94),"")))</f>
        <v>0</v>
      </c>
      <c r="AA94" s="3" t="e">
        <f>SMALL($Y$11:$Y$156,ROWS($A$1:A84))</f>
        <v>#NUM!</v>
      </c>
    </row>
    <row r="95" spans="1:27" ht="24.95" customHeight="1" x14ac:dyDescent="0.2">
      <c r="A95" s="12">
        <v>55</v>
      </c>
      <c r="B95" s="13"/>
      <c r="C95" s="40"/>
      <c r="D95" s="13"/>
      <c r="E95" s="20"/>
      <c r="F95" s="13"/>
      <c r="G95" s="13"/>
      <c r="H95" s="14"/>
      <c r="I95" s="14"/>
      <c r="J95" s="14">
        <f t="shared" si="18"/>
        <v>0</v>
      </c>
      <c r="K95" s="14">
        <f t="shared" si="13"/>
        <v>0</v>
      </c>
      <c r="L95" s="14"/>
      <c r="M95" s="34" t="str">
        <f t="shared" si="14"/>
        <v/>
      </c>
      <c r="N95" s="41"/>
      <c r="O95" s="41"/>
      <c r="P95" s="41"/>
      <c r="Q95" s="41"/>
      <c r="R95" s="41"/>
      <c r="S95" s="41"/>
      <c r="T95" s="28">
        <f>IF(COUNTIF($F$11:F95,F95)=1,IF(SUMIF($F$11:$F$156,F95,$M$11:$M$156)&gt;=1000000,1000,SUMIF($F$11:$F$156,F95,$M$11:$M$156)*0.001),0)</f>
        <v>0</v>
      </c>
      <c r="U95" s="28" t="str">
        <f t="shared" ca="1" si="15"/>
        <v/>
      </c>
      <c r="V95" s="14" t="str">
        <f t="shared" si="16"/>
        <v/>
      </c>
      <c r="W95" s="14">
        <f t="shared" si="17"/>
        <v>0</v>
      </c>
      <c r="Y95" s="3" t="b">
        <f>IF(COUNTIF($W$11:W95,W95)=1,IF(W95&lt;&gt;"MALIN CİNSİ 1",IF(W95&lt;&gt;0,ROW(W95),"")))</f>
        <v>0</v>
      </c>
      <c r="AA95" s="3" t="e">
        <f>SMALL($Y$11:$Y$156,ROWS($A$1:A85))</f>
        <v>#NUM!</v>
      </c>
    </row>
    <row r="96" spans="1:27" ht="24.95" customHeight="1" x14ac:dyDescent="0.2">
      <c r="A96" s="12">
        <v>56</v>
      </c>
      <c r="B96" s="13"/>
      <c r="C96" s="40"/>
      <c r="D96" s="13"/>
      <c r="E96" s="20"/>
      <c r="F96" s="13"/>
      <c r="G96" s="13"/>
      <c r="H96" s="14"/>
      <c r="I96" s="14"/>
      <c r="J96" s="14">
        <f t="shared" si="18"/>
        <v>0</v>
      </c>
      <c r="K96" s="14">
        <f t="shared" si="13"/>
        <v>0</v>
      </c>
      <c r="L96" s="14"/>
      <c r="M96" s="34" t="str">
        <f t="shared" si="14"/>
        <v/>
      </c>
      <c r="N96" s="41"/>
      <c r="O96" s="41"/>
      <c r="P96" s="41"/>
      <c r="Q96" s="41"/>
      <c r="R96" s="41"/>
      <c r="S96" s="41"/>
      <c r="T96" s="28">
        <f>IF(COUNTIF($F$11:F96,F96)=1,IF(SUMIF($F$11:$F$156,F96,$M$11:$M$156)&gt;=1000000,1000,SUMIF($F$11:$F$156,F96,$M$11:$M$156)*0.001),0)</f>
        <v>0</v>
      </c>
      <c r="U96" s="28" t="str">
        <f t="shared" ca="1" si="15"/>
        <v/>
      </c>
      <c r="V96" s="14" t="str">
        <f t="shared" si="16"/>
        <v/>
      </c>
      <c r="W96" s="14">
        <f t="shared" si="17"/>
        <v>0</v>
      </c>
      <c r="Y96" s="3" t="b">
        <f>IF(COUNTIF($W$11:W96,W96)=1,IF(W96&lt;&gt;"MALIN CİNSİ 1",IF(W96&lt;&gt;0,ROW(W96),"")))</f>
        <v>0</v>
      </c>
      <c r="AA96" s="3" t="e">
        <f>SMALL($Y$11:$Y$156,ROWS($A$1:A86))</f>
        <v>#NUM!</v>
      </c>
    </row>
    <row r="97" spans="1:27" ht="24.95" customHeight="1" x14ac:dyDescent="0.2">
      <c r="A97" s="12">
        <v>57</v>
      </c>
      <c r="B97" s="13"/>
      <c r="C97" s="40"/>
      <c r="D97" s="13"/>
      <c r="E97" s="20"/>
      <c r="F97" s="13"/>
      <c r="G97" s="13"/>
      <c r="H97" s="14"/>
      <c r="I97" s="14"/>
      <c r="J97" s="14">
        <f t="shared" si="18"/>
        <v>0</v>
      </c>
      <c r="K97" s="14">
        <f t="shared" si="13"/>
        <v>0</v>
      </c>
      <c r="L97" s="14"/>
      <c r="M97" s="34" t="str">
        <f t="shared" si="14"/>
        <v/>
      </c>
      <c r="N97" s="41"/>
      <c r="O97" s="41"/>
      <c r="P97" s="41"/>
      <c r="Q97" s="41"/>
      <c r="R97" s="41"/>
      <c r="S97" s="41"/>
      <c r="T97" s="28">
        <f>IF(COUNTIF($F$11:F97,F97)=1,IF(SUMIF($F$11:$F$156,F97,$M$11:$M$156)&gt;=1000000,1000,SUMIF($F$11:$F$156,F97,$M$11:$M$156)*0.001),0)</f>
        <v>0</v>
      </c>
      <c r="U97" s="28" t="str">
        <f t="shared" ca="1" si="15"/>
        <v/>
      </c>
      <c r="V97" s="14" t="str">
        <f t="shared" si="16"/>
        <v/>
      </c>
      <c r="W97" s="14">
        <f t="shared" si="17"/>
        <v>0</v>
      </c>
      <c r="Y97" s="3" t="b">
        <f>IF(COUNTIF($W$11:W97,W97)=1,IF(W97&lt;&gt;"MALIN CİNSİ 1",IF(W97&lt;&gt;0,ROW(W97),"")))</f>
        <v>0</v>
      </c>
      <c r="AA97" s="3" t="e">
        <f>SMALL($Y$11:$Y$156,ROWS($A$1:A87))</f>
        <v>#NUM!</v>
      </c>
    </row>
    <row r="98" spans="1:27" ht="24.95" customHeight="1" x14ac:dyDescent="0.2">
      <c r="A98" s="12">
        <v>58</v>
      </c>
      <c r="B98" s="13"/>
      <c r="C98" s="40"/>
      <c r="D98" s="13"/>
      <c r="E98" s="20"/>
      <c r="F98" s="13"/>
      <c r="G98" s="13"/>
      <c r="H98" s="14"/>
      <c r="I98" s="14"/>
      <c r="J98" s="14">
        <f t="shared" si="18"/>
        <v>0</v>
      </c>
      <c r="K98" s="14">
        <f t="shared" si="13"/>
        <v>0</v>
      </c>
      <c r="L98" s="14"/>
      <c r="M98" s="34" t="str">
        <f t="shared" si="14"/>
        <v/>
      </c>
      <c r="N98" s="41"/>
      <c r="O98" s="41"/>
      <c r="P98" s="41"/>
      <c r="Q98" s="41"/>
      <c r="R98" s="41"/>
      <c r="S98" s="41"/>
      <c r="T98" s="28">
        <f>IF(COUNTIF($F$11:F98,F98)=1,IF(SUMIF($F$11:$F$156,F98,$M$11:$M$156)&gt;=1000000,1000,SUMIF($F$11:$F$156,F98,$M$11:$M$156)*0.001),0)</f>
        <v>0</v>
      </c>
      <c r="U98" s="28" t="str">
        <f t="shared" ca="1" si="15"/>
        <v/>
      </c>
      <c r="V98" s="14" t="str">
        <f t="shared" si="16"/>
        <v/>
      </c>
      <c r="W98" s="14">
        <f t="shared" si="17"/>
        <v>0</v>
      </c>
      <c r="Y98" s="3" t="b">
        <f>IF(COUNTIF($W$11:W98,W98)=1,IF(W98&lt;&gt;"MALIN CİNSİ 1",IF(W98&lt;&gt;0,ROW(W98),"")))</f>
        <v>0</v>
      </c>
      <c r="AA98" s="3" t="e">
        <f>SMALL($Y$11:$Y$156,ROWS($A$1:A88))</f>
        <v>#NUM!</v>
      </c>
    </row>
    <row r="99" spans="1:27" ht="24.95" customHeight="1" x14ac:dyDescent="0.2">
      <c r="A99" s="12">
        <v>59</v>
      </c>
      <c r="B99" s="13"/>
      <c r="C99" s="40"/>
      <c r="D99" s="13"/>
      <c r="E99" s="20"/>
      <c r="F99" s="13"/>
      <c r="G99" s="13"/>
      <c r="H99" s="14"/>
      <c r="I99" s="14"/>
      <c r="J99" s="14">
        <f t="shared" si="18"/>
        <v>0</v>
      </c>
      <c r="K99" s="14">
        <f t="shared" si="13"/>
        <v>0</v>
      </c>
      <c r="L99" s="14"/>
      <c r="M99" s="34" t="str">
        <f t="shared" si="14"/>
        <v/>
      </c>
      <c r="N99" s="41"/>
      <c r="O99" s="41"/>
      <c r="P99" s="41"/>
      <c r="Q99" s="41"/>
      <c r="R99" s="41"/>
      <c r="S99" s="41"/>
      <c r="T99" s="28">
        <f>IF(COUNTIF($F$11:F99,F99)=1,IF(SUMIF($F$11:$F$156,F99,$M$11:$M$156)&gt;=1000000,1000,SUMIF($F$11:$F$156,F99,$M$11:$M$156)*0.001),0)</f>
        <v>0</v>
      </c>
      <c r="U99" s="28" t="str">
        <f t="shared" ca="1" si="15"/>
        <v/>
      </c>
      <c r="V99" s="14" t="str">
        <f t="shared" si="16"/>
        <v/>
      </c>
      <c r="W99" s="14">
        <f t="shared" si="17"/>
        <v>0</v>
      </c>
      <c r="Y99" s="3" t="b">
        <f>IF(COUNTIF($W$11:W99,W99)=1,IF(W99&lt;&gt;"MALIN CİNSİ 1",IF(W99&lt;&gt;0,ROW(W99),"")))</f>
        <v>0</v>
      </c>
      <c r="AA99" s="3" t="e">
        <f>SMALL($Y$11:$Y$156,ROWS($A$1:A89))</f>
        <v>#NUM!</v>
      </c>
    </row>
    <row r="100" spans="1:27" ht="24.95" customHeight="1" x14ac:dyDescent="0.2">
      <c r="A100" s="12">
        <v>60</v>
      </c>
      <c r="B100" s="13"/>
      <c r="C100" s="40"/>
      <c r="D100" s="13"/>
      <c r="E100" s="20"/>
      <c r="F100" s="13"/>
      <c r="G100" s="13"/>
      <c r="H100" s="14"/>
      <c r="I100" s="14"/>
      <c r="J100" s="14">
        <f t="shared" si="18"/>
        <v>0</v>
      </c>
      <c r="K100" s="14">
        <f t="shared" si="13"/>
        <v>0</v>
      </c>
      <c r="L100" s="14"/>
      <c r="M100" s="34" t="str">
        <f t="shared" si="14"/>
        <v/>
      </c>
      <c r="N100" s="41"/>
      <c r="O100" s="41"/>
      <c r="P100" s="41"/>
      <c r="Q100" s="41"/>
      <c r="R100" s="41"/>
      <c r="S100" s="41"/>
      <c r="T100" s="28">
        <f>IF(COUNTIF($F$11:F100,F100)=1,IF(SUMIF($F$11:$F$156,F100,$M$11:$M$156)&gt;=1000000,1000,SUMIF($F$11:$F$156,F100,$M$11:$M$156)*0.001),0)</f>
        <v>0</v>
      </c>
      <c r="U100" s="28" t="str">
        <f t="shared" ca="1" si="15"/>
        <v/>
      </c>
      <c r="V100" s="14" t="str">
        <f t="shared" si="16"/>
        <v/>
      </c>
      <c r="W100" s="14">
        <f t="shared" si="17"/>
        <v>0</v>
      </c>
      <c r="Y100" s="3" t="b">
        <f>IF(COUNTIF($W$11:W100,W100)=1,IF(W100&lt;&gt;"MALIN CİNSİ 1",IF(W100&lt;&gt;0,ROW(W100),"")))</f>
        <v>0</v>
      </c>
      <c r="AA100" s="3" t="e">
        <f>SMALL($Y$11:$Y$156,ROWS($A$1:A90))</f>
        <v>#NUM!</v>
      </c>
    </row>
    <row r="101" spans="1:27" ht="24.95" customHeight="1" x14ac:dyDescent="0.2">
      <c r="A101" s="12">
        <v>61</v>
      </c>
      <c r="B101" s="13"/>
      <c r="C101" s="40"/>
      <c r="D101" s="13"/>
      <c r="E101" s="20"/>
      <c r="F101" s="13"/>
      <c r="G101" s="13"/>
      <c r="H101" s="14"/>
      <c r="I101" s="14"/>
      <c r="J101" s="14">
        <f t="shared" si="18"/>
        <v>0</v>
      </c>
      <c r="K101" s="14">
        <f t="shared" si="13"/>
        <v>0</v>
      </c>
      <c r="L101" s="14"/>
      <c r="M101" s="34" t="str">
        <f t="shared" si="14"/>
        <v/>
      </c>
      <c r="N101" s="41"/>
      <c r="O101" s="41"/>
      <c r="P101" s="41"/>
      <c r="Q101" s="41"/>
      <c r="R101" s="41"/>
      <c r="S101" s="41"/>
      <c r="T101" s="28">
        <f>IF(COUNTIF($F$11:F101,F101)=1,IF(SUMIF($F$11:$F$156,F101,$M$11:$M$156)&gt;=1000000,1000,SUMIF($F$11:$F$156,F101,$M$11:$M$156)*0.001),0)</f>
        <v>0</v>
      </c>
      <c r="U101" s="28" t="str">
        <f t="shared" ca="1" si="15"/>
        <v/>
      </c>
      <c r="V101" s="14" t="str">
        <f t="shared" si="16"/>
        <v/>
      </c>
      <c r="W101" s="14">
        <f t="shared" si="17"/>
        <v>0</v>
      </c>
      <c r="Y101" s="3" t="b">
        <f>IF(COUNTIF($W$11:W101,W101)=1,IF(W101&lt;&gt;"MALIN CİNSİ 1",IF(W101&lt;&gt;0,ROW(W101),"")))</f>
        <v>0</v>
      </c>
      <c r="AA101" s="3" t="e">
        <f>SMALL($Y$11:$Y$156,ROWS($A$1:A91))</f>
        <v>#NUM!</v>
      </c>
    </row>
    <row r="102" spans="1:27" ht="24.95" customHeight="1" x14ac:dyDescent="0.2">
      <c r="A102" s="12">
        <v>62</v>
      </c>
      <c r="B102" s="13"/>
      <c r="C102" s="40"/>
      <c r="D102" s="13"/>
      <c r="E102" s="20"/>
      <c r="F102" s="13"/>
      <c r="G102" s="13"/>
      <c r="H102" s="14"/>
      <c r="I102" s="14"/>
      <c r="J102" s="14">
        <f t="shared" si="18"/>
        <v>0</v>
      </c>
      <c r="K102" s="14">
        <f t="shared" si="13"/>
        <v>0</v>
      </c>
      <c r="L102" s="14"/>
      <c r="M102" s="34" t="str">
        <f t="shared" si="14"/>
        <v/>
      </c>
      <c r="N102" s="41"/>
      <c r="O102" s="41"/>
      <c r="P102" s="41"/>
      <c r="Q102" s="41"/>
      <c r="R102" s="41"/>
      <c r="S102" s="41"/>
      <c r="T102" s="28">
        <f>IF(COUNTIF($F$11:F102,F102)=1,IF(SUMIF($F$11:$F$156,F102,$M$11:$M$156)&gt;=1000000,1000,SUMIF($F$11:$F$156,F102,$M$11:$M$156)*0.001),0)</f>
        <v>0</v>
      </c>
      <c r="U102" s="28" t="str">
        <f t="shared" ca="1" si="15"/>
        <v/>
      </c>
      <c r="V102" s="14" t="str">
        <f t="shared" si="16"/>
        <v/>
      </c>
      <c r="W102" s="14">
        <f t="shared" si="17"/>
        <v>0</v>
      </c>
      <c r="Y102" s="3" t="b">
        <f>IF(COUNTIF($W$11:W102,W102)=1,IF(W102&lt;&gt;"MALIN CİNSİ 1",IF(W102&lt;&gt;0,ROW(W102),"")))</f>
        <v>0</v>
      </c>
      <c r="AA102" s="3" t="e">
        <f>SMALL($Y$11:$Y$156,ROWS($A$1:A92))</f>
        <v>#NUM!</v>
      </c>
    </row>
    <row r="103" spans="1:27" ht="24.95" customHeight="1" x14ac:dyDescent="0.2">
      <c r="A103" s="12">
        <v>63</v>
      </c>
      <c r="B103" s="13"/>
      <c r="C103" s="40"/>
      <c r="D103" s="13"/>
      <c r="E103" s="20"/>
      <c r="F103" s="13"/>
      <c r="G103" s="13"/>
      <c r="H103" s="14"/>
      <c r="I103" s="14"/>
      <c r="J103" s="14">
        <f t="shared" si="18"/>
        <v>0</v>
      </c>
      <c r="K103" s="14">
        <f t="shared" si="13"/>
        <v>0</v>
      </c>
      <c r="L103" s="14"/>
      <c r="M103" s="34" t="str">
        <f t="shared" si="14"/>
        <v/>
      </c>
      <c r="N103" s="41"/>
      <c r="O103" s="41"/>
      <c r="P103" s="41"/>
      <c r="Q103" s="41"/>
      <c r="R103" s="41"/>
      <c r="S103" s="41"/>
      <c r="T103" s="28">
        <f>IF(COUNTIF($F$11:F103,F103)=1,IF(SUMIF($F$11:$F$156,F103,$M$11:$M$156)&gt;=1000000,1000,SUMIF($F$11:$F$156,F103,$M$11:$M$156)*0.001),0)</f>
        <v>0</v>
      </c>
      <c r="U103" s="28" t="str">
        <f t="shared" ca="1" si="15"/>
        <v/>
      </c>
      <c r="V103" s="14" t="str">
        <f t="shared" si="16"/>
        <v/>
      </c>
      <c r="W103" s="14">
        <f t="shared" si="17"/>
        <v>0</v>
      </c>
      <c r="Y103" s="3" t="b">
        <f>IF(COUNTIF($W$11:W103,W103)=1,IF(W103&lt;&gt;"MALIN CİNSİ 1",IF(W103&lt;&gt;0,ROW(W103),"")))</f>
        <v>0</v>
      </c>
      <c r="AA103" s="3" t="e">
        <f>SMALL($Y$11:$Y$156,ROWS($A$1:A93))</f>
        <v>#NUM!</v>
      </c>
    </row>
    <row r="104" spans="1:27" ht="24.95" customHeight="1" x14ac:dyDescent="0.2">
      <c r="A104" s="12">
        <v>64</v>
      </c>
      <c r="B104" s="13"/>
      <c r="C104" s="40"/>
      <c r="D104" s="13"/>
      <c r="E104" s="20"/>
      <c r="F104" s="13"/>
      <c r="G104" s="13"/>
      <c r="H104" s="14"/>
      <c r="I104" s="14"/>
      <c r="J104" s="14">
        <f t="shared" si="18"/>
        <v>0</v>
      </c>
      <c r="K104" s="14">
        <f t="shared" si="13"/>
        <v>0</v>
      </c>
      <c r="L104" s="14"/>
      <c r="M104" s="34" t="str">
        <f t="shared" si="14"/>
        <v/>
      </c>
      <c r="N104" s="41"/>
      <c r="O104" s="41"/>
      <c r="P104" s="41"/>
      <c r="Q104" s="41"/>
      <c r="R104" s="41"/>
      <c r="S104" s="41"/>
      <c r="T104" s="28">
        <f>IF(COUNTIF($F$11:F104,F104)=1,IF(SUMIF($F$11:$F$156,F104,$M$11:$M$156)&gt;=1000000,1000,SUMIF($F$11:$F$156,F104,$M$11:$M$156)*0.001),0)</f>
        <v>0</v>
      </c>
      <c r="U104" s="28" t="str">
        <f t="shared" ca="1" si="15"/>
        <v/>
      </c>
      <c r="V104" s="14" t="str">
        <f t="shared" si="16"/>
        <v/>
      </c>
      <c r="W104" s="14">
        <f t="shared" si="17"/>
        <v>0</v>
      </c>
      <c r="Y104" s="3" t="b">
        <f>IF(COUNTIF($W$11:W104,W104)=1,IF(W104&lt;&gt;"MALIN CİNSİ 1",IF(W104&lt;&gt;0,ROW(W104),"")))</f>
        <v>0</v>
      </c>
      <c r="AA104" s="3" t="e">
        <f>SMALL($Y$11:$Y$156,ROWS($A$1:A94))</f>
        <v>#NUM!</v>
      </c>
    </row>
    <row r="105" spans="1:27" ht="24.95" customHeight="1" x14ac:dyDescent="0.2">
      <c r="A105" s="12">
        <v>65</v>
      </c>
      <c r="B105" s="13"/>
      <c r="C105" s="40"/>
      <c r="D105" s="13"/>
      <c r="E105" s="20"/>
      <c r="F105" s="13"/>
      <c r="G105" s="13"/>
      <c r="H105" s="14"/>
      <c r="I105" s="14"/>
      <c r="J105" s="14">
        <f t="shared" si="18"/>
        <v>0</v>
      </c>
      <c r="K105" s="14">
        <f t="shared" si="13"/>
        <v>0</v>
      </c>
      <c r="L105" s="14"/>
      <c r="M105" s="34" t="str">
        <f t="shared" si="14"/>
        <v/>
      </c>
      <c r="N105" s="41"/>
      <c r="O105" s="41"/>
      <c r="P105" s="41"/>
      <c r="Q105" s="41"/>
      <c r="R105" s="41"/>
      <c r="S105" s="41"/>
      <c r="T105" s="28">
        <f>IF(COUNTIF($F$11:F105,F105)=1,IF(SUMIF($F$11:$F$156,F105,$M$11:$M$156)&gt;=1000000,1000,SUMIF($F$11:$F$156,F105,$M$11:$M$156)*0.001),0)</f>
        <v>0</v>
      </c>
      <c r="U105" s="28" t="str">
        <f t="shared" ca="1" si="15"/>
        <v/>
      </c>
      <c r="V105" s="14" t="str">
        <f t="shared" si="16"/>
        <v/>
      </c>
      <c r="W105" s="14">
        <f t="shared" si="17"/>
        <v>0</v>
      </c>
      <c r="Y105" s="3" t="b">
        <f>IF(COUNTIF($W$11:W105,W105)=1,IF(W105&lt;&gt;"MALIN CİNSİ 1",IF(W105&lt;&gt;0,ROW(W105),"")))</f>
        <v>0</v>
      </c>
      <c r="AA105" s="3" t="e">
        <f>SMALL($Y$11:$Y$156,ROWS($A$1:A95))</f>
        <v>#NUM!</v>
      </c>
    </row>
    <row r="106" spans="1:27" ht="24.95" customHeight="1" x14ac:dyDescent="0.2">
      <c r="A106" s="12">
        <v>66</v>
      </c>
      <c r="B106" s="13"/>
      <c r="C106" s="40"/>
      <c r="D106" s="13"/>
      <c r="E106" s="20"/>
      <c r="F106" s="13"/>
      <c r="G106" s="13"/>
      <c r="H106" s="14"/>
      <c r="I106" s="14"/>
      <c r="J106" s="14">
        <f t="shared" si="18"/>
        <v>0</v>
      </c>
      <c r="K106" s="14">
        <f t="shared" si="13"/>
        <v>0</v>
      </c>
      <c r="L106" s="14"/>
      <c r="M106" s="34" t="str">
        <f t="shared" si="14"/>
        <v/>
      </c>
      <c r="N106" s="41"/>
      <c r="O106" s="41"/>
      <c r="P106" s="41"/>
      <c r="Q106" s="41"/>
      <c r="R106" s="41"/>
      <c r="S106" s="41"/>
      <c r="T106" s="28">
        <f>IF(COUNTIF($F$11:F106,F106)=1,IF(SUMIF($F$11:$F$156,F106,$M$11:$M$156)&gt;=1000000,1000,SUMIF($F$11:$F$156,F106,$M$11:$M$156)*0.001),0)</f>
        <v>0</v>
      </c>
      <c r="U106" s="28" t="str">
        <f t="shared" ca="1" si="15"/>
        <v/>
      </c>
      <c r="V106" s="14" t="str">
        <f t="shared" si="16"/>
        <v/>
      </c>
      <c r="W106" s="14">
        <f t="shared" si="17"/>
        <v>0</v>
      </c>
      <c r="Y106" s="3" t="b">
        <f>IF(COUNTIF($W$11:W106,W106)=1,IF(W106&lt;&gt;"MALIN CİNSİ 1",IF(W106&lt;&gt;0,ROW(W106),"")))</f>
        <v>0</v>
      </c>
      <c r="AA106" s="3" t="e">
        <f>SMALL($Y$11:$Y$156,ROWS($A$1:A96))</f>
        <v>#NUM!</v>
      </c>
    </row>
    <row r="107" spans="1:27" ht="24.95" customHeight="1" x14ac:dyDescent="0.2">
      <c r="A107" s="12">
        <v>67</v>
      </c>
      <c r="B107" s="13"/>
      <c r="C107" s="40"/>
      <c r="D107" s="13"/>
      <c r="E107" s="20"/>
      <c r="F107" s="13"/>
      <c r="G107" s="13"/>
      <c r="H107" s="14"/>
      <c r="I107" s="14"/>
      <c r="J107" s="14">
        <f t="shared" si="18"/>
        <v>0</v>
      </c>
      <c r="K107" s="14">
        <f t="shared" si="13"/>
        <v>0</v>
      </c>
      <c r="L107" s="14"/>
      <c r="M107" s="34" t="str">
        <f t="shared" si="14"/>
        <v/>
      </c>
      <c r="N107" s="41"/>
      <c r="O107" s="41"/>
      <c r="P107" s="41"/>
      <c r="Q107" s="41"/>
      <c r="R107" s="41"/>
      <c r="S107" s="41"/>
      <c r="T107" s="28">
        <f>IF(COUNTIF($F$11:F107,F107)=1,IF(SUMIF($F$11:$F$156,F107,$M$11:$M$156)&gt;=1000000,1000,SUMIF($F$11:$F$156,F107,$M$11:$M$156)*0.001),0)</f>
        <v>0</v>
      </c>
      <c r="U107" s="28" t="str">
        <f t="shared" ca="1" si="15"/>
        <v/>
      </c>
      <c r="V107" s="14" t="str">
        <f t="shared" si="16"/>
        <v/>
      </c>
      <c r="W107" s="14">
        <f t="shared" si="17"/>
        <v>0</v>
      </c>
      <c r="Y107" s="3" t="b">
        <f>IF(COUNTIF($W$11:W107,W107)=1,IF(W107&lt;&gt;"MALIN CİNSİ 1",IF(W107&lt;&gt;0,ROW(W107),"")))</f>
        <v>0</v>
      </c>
      <c r="AA107" s="3" t="e">
        <f>SMALL($Y$11:$Y$156,ROWS($A$1:A97))</f>
        <v>#NUM!</v>
      </c>
    </row>
    <row r="108" spans="1:27" ht="24.95" customHeight="1" x14ac:dyDescent="0.2">
      <c r="A108" s="12">
        <v>68</v>
      </c>
      <c r="B108" s="13"/>
      <c r="C108" s="40"/>
      <c r="D108" s="13"/>
      <c r="E108" s="20"/>
      <c r="F108" s="13"/>
      <c r="G108" s="13"/>
      <c r="H108" s="14"/>
      <c r="I108" s="14"/>
      <c r="J108" s="14">
        <f t="shared" si="18"/>
        <v>0</v>
      </c>
      <c r="K108" s="14">
        <f t="shared" si="13"/>
        <v>0</v>
      </c>
      <c r="L108" s="14"/>
      <c r="M108" s="34" t="str">
        <f t="shared" si="14"/>
        <v/>
      </c>
      <c r="N108" s="41"/>
      <c r="O108" s="41"/>
      <c r="P108" s="41"/>
      <c r="Q108" s="41"/>
      <c r="R108" s="41"/>
      <c r="S108" s="41"/>
      <c r="T108" s="28">
        <f>IF(COUNTIF($F$11:F108,F108)=1,IF(SUMIF($F$11:$F$156,F108,$M$11:$M$156)&gt;=1000000,1000,SUMIF($F$11:$F$156,F108,$M$11:$M$156)*0.001),0)</f>
        <v>0</v>
      </c>
      <c r="U108" s="28" t="str">
        <f t="shared" ca="1" si="15"/>
        <v/>
      </c>
      <c r="V108" s="14" t="str">
        <f t="shared" si="16"/>
        <v/>
      </c>
      <c r="W108" s="14">
        <f t="shared" si="17"/>
        <v>0</v>
      </c>
      <c r="Y108" s="3" t="b">
        <f>IF(COUNTIF($W$11:W108,W108)=1,IF(W108&lt;&gt;"MALIN CİNSİ 1",IF(W108&lt;&gt;0,ROW(W108),"")))</f>
        <v>0</v>
      </c>
      <c r="AA108" s="3" t="e">
        <f>SMALL($Y$11:$Y$156,ROWS($A$1:A98))</f>
        <v>#NUM!</v>
      </c>
    </row>
    <row r="109" spans="1:27" ht="24.95" customHeight="1" x14ac:dyDescent="0.2">
      <c r="A109" s="12">
        <v>69</v>
      </c>
      <c r="B109" s="13"/>
      <c r="C109" s="40"/>
      <c r="D109" s="13"/>
      <c r="E109" s="20"/>
      <c r="F109" s="13"/>
      <c r="G109" s="13"/>
      <c r="H109" s="14"/>
      <c r="I109" s="14"/>
      <c r="J109" s="14">
        <f t="shared" si="18"/>
        <v>0</v>
      </c>
      <c r="K109" s="14">
        <f t="shared" si="13"/>
        <v>0</v>
      </c>
      <c r="L109" s="14"/>
      <c r="M109" s="34" t="str">
        <f t="shared" si="14"/>
        <v/>
      </c>
      <c r="N109" s="41"/>
      <c r="O109" s="41"/>
      <c r="P109" s="41"/>
      <c r="Q109" s="41"/>
      <c r="R109" s="41"/>
      <c r="S109" s="41"/>
      <c r="T109" s="28">
        <f>IF(COUNTIF($F$11:F109,F109)=1,IF(SUMIF($F$11:$F$156,F109,$M$11:$M$156)&gt;=1000000,1000,SUMIF($F$11:$F$156,F109,$M$11:$M$156)*0.001),0)</f>
        <v>0</v>
      </c>
      <c r="U109" s="28" t="str">
        <f t="shared" ca="1" si="15"/>
        <v/>
      </c>
      <c r="V109" s="14" t="str">
        <f t="shared" si="16"/>
        <v/>
      </c>
      <c r="W109" s="14">
        <f t="shared" si="17"/>
        <v>0</v>
      </c>
      <c r="Y109" s="3" t="b">
        <f>IF(COUNTIF($W$11:W109,W109)=1,IF(W109&lt;&gt;"MALIN CİNSİ 1",IF(W109&lt;&gt;0,ROW(W109),"")))</f>
        <v>0</v>
      </c>
      <c r="AA109" s="3" t="e">
        <f>SMALL($Y$11:$Y$156,ROWS($A$1:A99))</f>
        <v>#NUM!</v>
      </c>
    </row>
    <row r="110" spans="1:27" ht="24.95" customHeight="1" x14ac:dyDescent="0.2">
      <c r="A110" s="12">
        <v>70</v>
      </c>
      <c r="B110" s="13"/>
      <c r="C110" s="40"/>
      <c r="D110" s="13"/>
      <c r="E110" s="20"/>
      <c r="F110" s="13"/>
      <c r="G110" s="13"/>
      <c r="H110" s="14"/>
      <c r="I110" s="14"/>
      <c r="J110" s="14">
        <f t="shared" si="18"/>
        <v>0</v>
      </c>
      <c r="K110" s="14">
        <f t="shared" si="13"/>
        <v>0</v>
      </c>
      <c r="L110" s="14"/>
      <c r="M110" s="34" t="str">
        <f t="shared" si="14"/>
        <v/>
      </c>
      <c r="N110" s="41"/>
      <c r="O110" s="41"/>
      <c r="P110" s="41"/>
      <c r="Q110" s="41"/>
      <c r="R110" s="41"/>
      <c r="S110" s="41"/>
      <c r="T110" s="28">
        <f>IF(COUNTIF($F$11:F110,F110)=1,IF(SUMIF($F$11:$F$156,F110,$M$11:$M$156)&gt;=1000000,1000,SUMIF($F$11:$F$156,F110,$M$11:$M$156)*0.001),0)</f>
        <v>0</v>
      </c>
      <c r="U110" s="28" t="str">
        <f t="shared" ca="1" si="15"/>
        <v/>
      </c>
      <c r="V110" s="14" t="str">
        <f t="shared" si="16"/>
        <v/>
      </c>
      <c r="W110" s="14">
        <f t="shared" si="17"/>
        <v>0</v>
      </c>
      <c r="Y110" s="3" t="b">
        <f>IF(COUNTIF($W$11:W110,W110)=1,IF(W110&lt;&gt;"MALIN CİNSİ 1",IF(W110&lt;&gt;0,ROW(W110),"")))</f>
        <v>0</v>
      </c>
      <c r="AA110" s="3" t="e">
        <f>SMALL($Y$11:$Y$156,ROWS($A$1:A100))</f>
        <v>#NUM!</v>
      </c>
    </row>
    <row r="111" spans="1:27" ht="24.95" customHeight="1" x14ac:dyDescent="0.2">
      <c r="A111" s="12">
        <v>71</v>
      </c>
      <c r="B111" s="13"/>
      <c r="C111" s="40"/>
      <c r="D111" s="13"/>
      <c r="E111" s="20"/>
      <c r="F111" s="13"/>
      <c r="G111" s="13"/>
      <c r="H111" s="14"/>
      <c r="I111" s="14"/>
      <c r="J111" s="14">
        <f t="shared" si="18"/>
        <v>0</v>
      </c>
      <c r="K111" s="14">
        <f t="shared" si="13"/>
        <v>0</v>
      </c>
      <c r="L111" s="14"/>
      <c r="M111" s="34" t="str">
        <f t="shared" si="14"/>
        <v/>
      </c>
      <c r="N111" s="41"/>
      <c r="O111" s="41"/>
      <c r="P111" s="41"/>
      <c r="Q111" s="41"/>
      <c r="R111" s="41"/>
      <c r="S111" s="41"/>
      <c r="T111" s="28">
        <f>IF(COUNTIF($F$11:F111,F111)=1,IF(SUMIF($F$11:$F$156,F111,$M$11:$M$156)&gt;=1000000,1000,SUMIF($F$11:$F$156,F111,$M$11:$M$156)*0.001),0)</f>
        <v>0</v>
      </c>
      <c r="U111" s="28" t="str">
        <f t="shared" ca="1" si="15"/>
        <v/>
      </c>
      <c r="V111" s="14" t="str">
        <f t="shared" si="16"/>
        <v/>
      </c>
      <c r="W111" s="14">
        <f t="shared" si="17"/>
        <v>0</v>
      </c>
      <c r="Y111" s="3" t="b">
        <f>IF(COUNTIF($W$11:W111,W111)=1,IF(W111&lt;&gt;"MALIN CİNSİ 1",IF(W111&lt;&gt;0,ROW(W111),"")))</f>
        <v>0</v>
      </c>
      <c r="AA111" s="3" t="e">
        <f>SMALL($Y$11:$Y$156,ROWS($A$1:A101))</f>
        <v>#NUM!</v>
      </c>
    </row>
    <row r="112" spans="1:27" ht="24.95" customHeight="1" x14ac:dyDescent="0.2">
      <c r="A112" s="12">
        <v>72</v>
      </c>
      <c r="B112" s="13"/>
      <c r="C112" s="40"/>
      <c r="D112" s="13"/>
      <c r="E112" s="20"/>
      <c r="F112" s="13"/>
      <c r="G112" s="13"/>
      <c r="H112" s="14"/>
      <c r="I112" s="14"/>
      <c r="J112" s="14">
        <f t="shared" si="18"/>
        <v>0</v>
      </c>
      <c r="K112" s="14">
        <f t="shared" si="13"/>
        <v>0</v>
      </c>
      <c r="L112" s="14"/>
      <c r="M112" s="34" t="str">
        <f t="shared" si="14"/>
        <v/>
      </c>
      <c r="N112" s="41"/>
      <c r="O112" s="41"/>
      <c r="P112" s="41"/>
      <c r="Q112" s="41"/>
      <c r="R112" s="41"/>
      <c r="S112" s="41"/>
      <c r="T112" s="28">
        <f>IF(COUNTIF($F$11:F112,F112)=1,IF(SUMIF($F$11:$F$156,F112,$M$11:$M$156)&gt;=1000000,1000,SUMIF($F$11:$F$156,F112,$M$11:$M$156)*0.001),0)</f>
        <v>0</v>
      </c>
      <c r="U112" s="28" t="str">
        <f t="shared" ca="1" si="15"/>
        <v/>
      </c>
      <c r="V112" s="14" t="str">
        <f t="shared" si="16"/>
        <v/>
      </c>
      <c r="W112" s="14">
        <f t="shared" si="17"/>
        <v>0</v>
      </c>
      <c r="Y112" s="3" t="b">
        <f>IF(COUNTIF($W$11:W112,W112)=1,IF(W112&lt;&gt;"MALIN CİNSİ 1",IF(W112&lt;&gt;0,ROW(W112),"")))</f>
        <v>0</v>
      </c>
      <c r="AA112" s="3" t="e">
        <f>SMALL($Y$11:$Y$156,ROWS($A$1:A102))</f>
        <v>#NUM!</v>
      </c>
    </row>
    <row r="113" spans="1:27" ht="24.95" customHeight="1" x14ac:dyDescent="0.2">
      <c r="A113" s="12">
        <v>73</v>
      </c>
      <c r="B113" s="13"/>
      <c r="C113" s="40"/>
      <c r="D113" s="13"/>
      <c r="E113" s="20"/>
      <c r="F113" s="13"/>
      <c r="G113" s="13"/>
      <c r="H113" s="14"/>
      <c r="I113" s="14"/>
      <c r="J113" s="14">
        <f t="shared" si="18"/>
        <v>0</v>
      </c>
      <c r="K113" s="14">
        <f t="shared" si="13"/>
        <v>0</v>
      </c>
      <c r="L113" s="14"/>
      <c r="M113" s="34" t="str">
        <f t="shared" si="14"/>
        <v/>
      </c>
      <c r="N113" s="41"/>
      <c r="O113" s="41"/>
      <c r="P113" s="41"/>
      <c r="Q113" s="41"/>
      <c r="R113" s="41"/>
      <c r="S113" s="41"/>
      <c r="T113" s="28">
        <f>IF(COUNTIF($F$11:F113,F113)=1,IF(SUMIF($F$11:$F$156,F113,$M$11:$M$156)&gt;=1000000,1000,SUMIF($F$11:$F$156,F113,$M$11:$M$156)*0.001),0)</f>
        <v>0</v>
      </c>
      <c r="U113" s="28" t="str">
        <f t="shared" ca="1" si="15"/>
        <v/>
      </c>
      <c r="V113" s="14" t="str">
        <f t="shared" si="16"/>
        <v/>
      </c>
      <c r="W113" s="14">
        <f t="shared" si="17"/>
        <v>0</v>
      </c>
      <c r="Y113" s="3" t="b">
        <f>IF(COUNTIF($W$11:W113,W113)=1,IF(W113&lt;&gt;"MALIN CİNSİ 1",IF(W113&lt;&gt;0,ROW(W113),"")))</f>
        <v>0</v>
      </c>
      <c r="AA113" s="3" t="e">
        <f>SMALL($Y$11:$Y$156,ROWS($A$1:A103))</f>
        <v>#NUM!</v>
      </c>
    </row>
    <row r="114" spans="1:27" ht="24.95" customHeight="1" x14ac:dyDescent="0.2">
      <c r="A114" s="12">
        <v>74</v>
      </c>
      <c r="B114" s="13"/>
      <c r="C114" s="40"/>
      <c r="D114" s="13"/>
      <c r="E114" s="20"/>
      <c r="F114" s="13"/>
      <c r="G114" s="13"/>
      <c r="H114" s="14"/>
      <c r="I114" s="14"/>
      <c r="J114" s="14">
        <f t="shared" si="18"/>
        <v>0</v>
      </c>
      <c r="K114" s="14">
        <f t="shared" si="13"/>
        <v>0</v>
      </c>
      <c r="L114" s="14"/>
      <c r="M114" s="34" t="str">
        <f t="shared" si="14"/>
        <v/>
      </c>
      <c r="N114" s="41"/>
      <c r="O114" s="41"/>
      <c r="P114" s="41"/>
      <c r="Q114" s="41"/>
      <c r="R114" s="41"/>
      <c r="S114" s="41"/>
      <c r="T114" s="28">
        <f>IF(COUNTIF($F$11:F114,F114)=1,IF(SUMIF($F$11:$F$156,F114,$M$11:$M$156)&gt;=1000000,1000,SUMIF($F$11:$F$156,F114,$M$11:$M$156)*0.001),0)</f>
        <v>0</v>
      </c>
      <c r="U114" s="28" t="str">
        <f t="shared" ca="1" si="15"/>
        <v/>
      </c>
      <c r="V114" s="14" t="str">
        <f t="shared" si="16"/>
        <v/>
      </c>
      <c r="W114" s="14">
        <f t="shared" si="17"/>
        <v>0</v>
      </c>
      <c r="Y114" s="3" t="b">
        <f>IF(COUNTIF($W$11:W114,W114)=1,IF(W114&lt;&gt;"MALIN CİNSİ 1",IF(W114&lt;&gt;0,ROW(W114),"")))</f>
        <v>0</v>
      </c>
      <c r="AA114" s="3" t="e">
        <f>SMALL($Y$11:$Y$156,ROWS($A$1:A104))</f>
        <v>#NUM!</v>
      </c>
    </row>
    <row r="115" spans="1:27" ht="24.95" customHeight="1" thickBot="1" x14ac:dyDescent="0.25">
      <c r="A115" s="12">
        <v>75</v>
      </c>
      <c r="B115" s="13"/>
      <c r="C115" s="40"/>
      <c r="D115" s="13"/>
      <c r="E115" s="20"/>
      <c r="F115" s="13"/>
      <c r="G115" s="13"/>
      <c r="H115" s="14"/>
      <c r="I115" s="14"/>
      <c r="J115" s="14">
        <f t="shared" si="18"/>
        <v>0</v>
      </c>
      <c r="K115" s="14">
        <f t="shared" si="13"/>
        <v>0</v>
      </c>
      <c r="L115" s="14"/>
      <c r="M115" s="34" t="str">
        <f t="shared" si="14"/>
        <v/>
      </c>
      <c r="N115" s="41"/>
      <c r="O115" s="41"/>
      <c r="P115" s="41"/>
      <c r="Q115" s="41"/>
      <c r="R115" s="41"/>
      <c r="S115" s="41"/>
      <c r="T115" s="28">
        <f>IF(COUNTIF($F$11:F115,F115)=1,IF(SUMIF($F$11:$F$156,F115,$M$11:$M$156)&gt;=1000000,1000,SUMIF($F$11:$F$156,F115,$M$11:$M$156)*0.001),0)</f>
        <v>0</v>
      </c>
      <c r="U115" s="28" t="str">
        <f t="shared" ca="1" si="15"/>
        <v/>
      </c>
      <c r="V115" s="14" t="str">
        <f t="shared" si="16"/>
        <v/>
      </c>
      <c r="W115" s="14">
        <f t="shared" si="17"/>
        <v>0</v>
      </c>
      <c r="Y115" s="3" t="b">
        <f>IF(COUNTIF($W$11:W115,W115)=1,IF(W115&lt;&gt;"MALIN CİNSİ 1",IF(W115&lt;&gt;0,ROW(W115),"")))</f>
        <v>0</v>
      </c>
      <c r="AA115" s="3" t="e">
        <f>SMALL($Y$11:$Y$156,ROWS($A$1:A105))</f>
        <v>#NUM!</v>
      </c>
    </row>
    <row r="116" spans="1:27" ht="24.95" customHeight="1" thickTop="1" thickBot="1" x14ac:dyDescent="0.3">
      <c r="A116" s="16" t="s">
        <v>26</v>
      </c>
      <c r="G116" s="10" t="s">
        <v>12</v>
      </c>
      <c r="H116" s="36">
        <f>SUM(H90:H115)</f>
        <v>0</v>
      </c>
      <c r="I116" s="11"/>
      <c r="J116" s="36">
        <f>SUM(J90:J115)</f>
        <v>0</v>
      </c>
      <c r="K116" s="36">
        <f>SUM(K90:K115)</f>
        <v>0</v>
      </c>
      <c r="L116" s="36">
        <f>SUM(L90:L115)</f>
        <v>0</v>
      </c>
      <c r="M116" s="36">
        <f>SUM(M90:M115)</f>
        <v>0</v>
      </c>
      <c r="N116" s="41"/>
      <c r="O116" s="41"/>
      <c r="P116" s="41"/>
      <c r="Q116" s="41"/>
      <c r="R116" s="41"/>
      <c r="S116" s="41"/>
      <c r="T116" s="32">
        <f>SUM(T91:T115)</f>
        <v>0</v>
      </c>
      <c r="U116" s="32">
        <f ca="1">SUM(U91:U115)</f>
        <v>0</v>
      </c>
      <c r="V116" s="32">
        <f>SUM(V91:V115)</f>
        <v>0</v>
      </c>
      <c r="Y116" s="3" t="b">
        <f>IF(COUNTIF($W$11:W116,W116)=1,IF(W116&lt;&gt;"MALIN CİNSİ 1",IF(W116&lt;&gt;0,ROW(W116),"")))</f>
        <v>0</v>
      </c>
      <c r="AA116" s="3" t="e">
        <f>SMALL($Y$11:$Y$156,ROWS($A$1:A111))</f>
        <v>#NUM!</v>
      </c>
    </row>
    <row r="117" spans="1:27" ht="15.95" customHeight="1" thickTop="1" x14ac:dyDescent="0.2">
      <c r="N117" s="41"/>
      <c r="O117" s="41"/>
      <c r="P117" s="41"/>
      <c r="Q117" s="41"/>
      <c r="R117" s="41"/>
      <c r="S117" s="41"/>
      <c r="Y117" s="3" t="b">
        <f>IF(COUNTIF($W$11:W117,W117)=1,IF(W117&lt;&gt;"MALIN CİNSİ 1",IF(W117&lt;&gt;0,ROW(W117),"")))</f>
        <v>0</v>
      </c>
      <c r="AA117" s="3" t="e">
        <f>SMALL($Y$11:$Y$156,ROWS($A$1:A112))</f>
        <v>#NUM!</v>
      </c>
    </row>
    <row r="118" spans="1:27" ht="15.95" customHeight="1" x14ac:dyDescent="0.2">
      <c r="N118" s="41"/>
      <c r="O118" s="41"/>
      <c r="P118" s="41"/>
      <c r="Q118" s="41"/>
      <c r="R118" s="41"/>
      <c r="S118" s="41"/>
      <c r="Y118" s="3" t="b">
        <f>IF(COUNTIF($W$11:W118,W118)=1,IF(W118&lt;&gt;"MALIN CİNSİ 1",IF(W118&lt;&gt;0,ROW(W118),"")))</f>
        <v>0</v>
      </c>
      <c r="AA118" s="3" t="e">
        <f>SMALL($Y$11:$Y$156,ROWS($A$1:A113))</f>
        <v>#NUM!</v>
      </c>
    </row>
    <row r="119" spans="1:27" ht="15.95" customHeight="1" x14ac:dyDescent="0.2">
      <c r="N119" s="41"/>
      <c r="O119" s="41"/>
      <c r="P119" s="41"/>
      <c r="Q119" s="41"/>
      <c r="R119" s="41"/>
      <c r="S119" s="41"/>
      <c r="Y119" s="3" t="b">
        <f>IF(COUNTIF($W$11:W119,W119)=1,IF(W119&lt;&gt;"MALIN CİNSİ 1",IF(W119&lt;&gt;0,ROW(W119),"")))</f>
        <v>0</v>
      </c>
      <c r="AA119" s="3" t="e">
        <f>SMALL($Y$11:$Y$156,ROWS($A$1:A114))</f>
        <v>#NUM!</v>
      </c>
    </row>
    <row r="120" spans="1:27" ht="14.25" customHeight="1" thickBot="1" x14ac:dyDescent="0.25">
      <c r="N120" s="41"/>
      <c r="O120" s="41"/>
      <c r="P120" s="41"/>
      <c r="Q120" s="41"/>
      <c r="R120" s="41"/>
      <c r="S120" s="41"/>
      <c r="Y120" s="3" t="b">
        <f>IF(COUNTIF($W$11:W120,W120)=1,IF(W120&lt;&gt;"MALIN CİNSİ 1",IF(W120&lt;&gt;0,ROW(W120),"")))</f>
        <v>0</v>
      </c>
      <c r="AA120" s="3" t="e">
        <f>SMALL($Y$11:$Y$156,ROWS($A$1:A115))</f>
        <v>#NUM!</v>
      </c>
    </row>
    <row r="121" spans="1:27" ht="15.95" customHeight="1" thickTop="1" x14ac:dyDescent="0.2">
      <c r="A121" s="60" t="s">
        <v>27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2"/>
      <c r="N121" s="41"/>
      <c r="O121" s="41"/>
      <c r="P121" s="41"/>
      <c r="Q121" s="41"/>
      <c r="R121" s="41"/>
      <c r="S121" s="41"/>
      <c r="T121" s="15"/>
      <c r="U121" s="15"/>
      <c r="V121" s="15"/>
      <c r="W121" s="15"/>
      <c r="Y121" s="3" t="b">
        <f>IF(COUNTIF($W$11:W121,W121)=1,IF(W121&lt;&gt;"MALIN CİNSİ 1",IF(W121&lt;&gt;0,ROW(W121),"")))</f>
        <v>0</v>
      </c>
      <c r="AA121" s="3" t="e">
        <f>SMALL($Y$11:$Y$156,ROWS($A$1:A115))</f>
        <v>#NUM!</v>
      </c>
    </row>
    <row r="122" spans="1:27" ht="15.95" customHeight="1" x14ac:dyDescent="0.2">
      <c r="A122" s="63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5"/>
      <c r="N122" s="41"/>
      <c r="O122" s="41"/>
      <c r="P122" s="41"/>
      <c r="Q122" s="41"/>
      <c r="R122" s="41"/>
      <c r="S122" s="41"/>
      <c r="T122" s="15"/>
      <c r="U122" s="15"/>
      <c r="V122" s="15"/>
      <c r="W122" s="15"/>
      <c r="Y122" s="3" t="b">
        <f>IF(COUNTIF($W$11:W122,W122)=1,IF(W122&lt;&gt;"MALIN CİNSİ 1",IF(W122&lt;&gt;0,ROW(W122),"")))</f>
        <v>0</v>
      </c>
      <c r="AA122" s="3" t="e">
        <f>SMALL($Y$11:$Y$156,ROWS($A$1:A115))</f>
        <v>#NUM!</v>
      </c>
    </row>
    <row r="123" spans="1:27" ht="15.95" customHeight="1" x14ac:dyDescent="0.2">
      <c r="A123" s="63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5"/>
      <c r="N123" s="41"/>
      <c r="O123" s="41"/>
      <c r="P123" s="41"/>
      <c r="Q123" s="41"/>
      <c r="R123" s="41"/>
      <c r="S123" s="41"/>
      <c r="T123" s="15"/>
      <c r="U123" s="15"/>
      <c r="V123" s="15"/>
      <c r="W123" s="15"/>
      <c r="Y123" s="3" t="b">
        <f>IF(COUNTIF($W$11:W123,W123)=1,IF(W123&lt;&gt;"MALIN CİNSİ 1",IF(W123&lt;&gt;0,ROW(W123),"")))</f>
        <v>0</v>
      </c>
      <c r="AA123" s="3" t="e">
        <f>SMALL($Y$11:$Y$156,ROWS($A$1:A115))</f>
        <v>#NUM!</v>
      </c>
    </row>
    <row r="124" spans="1:27" ht="15.95" customHeight="1" x14ac:dyDescent="0.2">
      <c r="A124" s="63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5"/>
      <c r="N124" s="41"/>
      <c r="O124" s="41"/>
      <c r="P124" s="41"/>
      <c r="Q124" s="41"/>
      <c r="R124" s="41"/>
      <c r="S124" s="41"/>
      <c r="T124" s="15"/>
      <c r="U124" s="15"/>
      <c r="V124" s="15"/>
      <c r="W124" s="15"/>
      <c r="Y124" s="3" t="b">
        <f>IF(COUNTIF($W$11:W124,W124)=1,IF(W124&lt;&gt;"MALIN CİNSİ 1",IF(W124&lt;&gt;0,ROW(W124),"")))</f>
        <v>0</v>
      </c>
      <c r="AA124" s="3" t="e">
        <f>SMALL($Y$11:$Y$156,ROWS($A$1:A115))</f>
        <v>#NUM!</v>
      </c>
    </row>
    <row r="125" spans="1:27" ht="15.95" customHeight="1" x14ac:dyDescent="0.2">
      <c r="A125" s="63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5"/>
      <c r="N125" s="41"/>
      <c r="O125" s="41"/>
      <c r="P125" s="41"/>
      <c r="Q125" s="41"/>
      <c r="R125" s="41"/>
      <c r="S125" s="41"/>
      <c r="T125" s="15"/>
      <c r="U125" s="15"/>
      <c r="V125" s="15"/>
      <c r="W125" s="15"/>
      <c r="Y125" s="3" t="b">
        <f>IF(COUNTIF($W$11:W125,W125)=1,IF(W125&lt;&gt;"MALIN CİNSİ 1",IF(W125&lt;&gt;0,ROW(W125),"")))</f>
        <v>0</v>
      </c>
      <c r="AA125" s="3" t="e">
        <f>SMALL($Y$11:$Y$156,ROWS($A$1:A115))</f>
        <v>#NUM!</v>
      </c>
    </row>
    <row r="126" spans="1:27" ht="15.95" customHeight="1" thickBot="1" x14ac:dyDescent="0.25">
      <c r="A126" s="63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5"/>
      <c r="N126" s="41"/>
      <c r="O126" s="41"/>
      <c r="P126" s="41"/>
      <c r="Q126" s="41"/>
      <c r="R126" s="41"/>
      <c r="S126" s="41"/>
      <c r="T126" s="15"/>
      <c r="U126" s="15"/>
      <c r="V126" s="15"/>
      <c r="W126" s="15"/>
      <c r="Y126" s="3" t="b">
        <f>IF(COUNTIF($W$11:W126,W126)=1,IF(W126&lt;&gt;"MALIN CİNSİ 1",IF(W126&lt;&gt;0,ROW(W126),"")))</f>
        <v>0</v>
      </c>
      <c r="AA126" s="3" t="e">
        <f>SMALL($Y$11:$Y$156,ROWS($A$1:A116))</f>
        <v>#NUM!</v>
      </c>
    </row>
    <row r="127" spans="1:27" ht="24.95" customHeight="1" thickTop="1" x14ac:dyDescent="0.2">
      <c r="A127" s="66" t="s">
        <v>23</v>
      </c>
      <c r="B127" s="67"/>
      <c r="C127" s="67"/>
      <c r="D127" s="67"/>
      <c r="E127" s="67"/>
      <c r="F127" s="68"/>
      <c r="G127" s="66" t="s">
        <v>24</v>
      </c>
      <c r="H127" s="67"/>
      <c r="I127" s="67"/>
      <c r="J127" s="68"/>
      <c r="K127" s="44" t="s">
        <v>25</v>
      </c>
      <c r="L127" s="45"/>
      <c r="M127" s="46"/>
      <c r="N127" s="41"/>
      <c r="O127" s="41"/>
      <c r="P127" s="41"/>
      <c r="Q127" s="41"/>
      <c r="R127" s="41"/>
      <c r="S127" s="41"/>
      <c r="T127" s="38"/>
      <c r="U127" s="15"/>
      <c r="V127" s="15"/>
      <c r="W127" s="15"/>
      <c r="Y127" s="3" t="b">
        <f>IF(COUNTIF($W$11:W127,W127)=1,IF(W127&lt;&gt;"MALIN CİNSİ 1",IF(W127&lt;&gt;0,ROW(W127),"")))</f>
        <v>0</v>
      </c>
      <c r="AA127" s="3" t="e">
        <f>SMALL($Y$11:$Y$156,ROWS($A$1:A117))</f>
        <v>#NUM!</v>
      </c>
    </row>
    <row r="128" spans="1:27" ht="24.95" customHeight="1" x14ac:dyDescent="0.2">
      <c r="A128" s="44">
        <f>A8</f>
        <v>0</v>
      </c>
      <c r="B128" s="45"/>
      <c r="C128" s="45"/>
      <c r="D128" s="45"/>
      <c r="E128" s="45"/>
      <c r="F128" s="46"/>
      <c r="G128" s="44">
        <f>G8</f>
        <v>0</v>
      </c>
      <c r="H128" s="45"/>
      <c r="I128" s="45"/>
      <c r="J128" s="46"/>
      <c r="K128" s="44">
        <f>K8</f>
        <v>0</v>
      </c>
      <c r="L128" s="45"/>
      <c r="M128" s="46"/>
      <c r="N128" s="41"/>
      <c r="O128" s="41"/>
      <c r="P128" s="41"/>
      <c r="Q128" s="41"/>
      <c r="R128" s="41"/>
      <c r="S128" s="41"/>
      <c r="T128" s="38"/>
      <c r="U128" s="15"/>
      <c r="V128" s="15"/>
      <c r="W128" s="15"/>
      <c r="Y128" s="3" t="b">
        <f>IF(COUNTIF($W$11:W128,W128)=1,IF(W128&lt;&gt;"MALIN CİNSİ 1",IF(W128&lt;&gt;0,ROW(W128),"")))</f>
        <v>0</v>
      </c>
      <c r="AA128" s="3" t="e">
        <f>SMALL($Y$11:$Y$156,ROWS($A$1:A118))</f>
        <v>#NUM!</v>
      </c>
    </row>
    <row r="129" spans="1:27" ht="15.95" customHeight="1" x14ac:dyDescent="0.2">
      <c r="A129" s="51" t="s">
        <v>7</v>
      </c>
      <c r="B129" s="53" t="s">
        <v>0</v>
      </c>
      <c r="C129" s="54" t="s">
        <v>22</v>
      </c>
      <c r="D129" s="53" t="s">
        <v>1</v>
      </c>
      <c r="E129" s="53" t="s">
        <v>21</v>
      </c>
      <c r="F129" s="53" t="s">
        <v>8</v>
      </c>
      <c r="G129" s="47" t="s">
        <v>2</v>
      </c>
      <c r="H129" s="47" t="s">
        <v>3</v>
      </c>
      <c r="I129" s="47" t="s">
        <v>20</v>
      </c>
      <c r="J129" s="47" t="s">
        <v>4</v>
      </c>
      <c r="K129" s="47" t="s">
        <v>5</v>
      </c>
      <c r="L129" s="47" t="s">
        <v>6</v>
      </c>
      <c r="M129" s="49" t="s">
        <v>9</v>
      </c>
      <c r="N129" s="41"/>
      <c r="O129" s="41"/>
      <c r="P129" s="41"/>
      <c r="Q129" s="41"/>
      <c r="R129" s="41"/>
      <c r="S129" s="41"/>
      <c r="T129" s="55" t="s">
        <v>10</v>
      </c>
      <c r="U129" s="55" t="s">
        <v>11</v>
      </c>
      <c r="V129" s="55" t="s">
        <v>12</v>
      </c>
      <c r="W129" s="55" t="s">
        <v>13</v>
      </c>
      <c r="Y129" s="3" t="b">
        <f>IF(COUNTIF($W$11:W129,W129)=1,IF(W129&lt;&gt;"MALIN CİNSİ 1",IF(W129&lt;&gt;0,ROW(W129),"")))</f>
        <v>0</v>
      </c>
      <c r="AA129" s="3" t="e">
        <f>SMALL($Y$11:$Y$156,ROWS($A$1:A119))</f>
        <v>#NUM!</v>
      </c>
    </row>
    <row r="130" spans="1:27" ht="15.95" customHeight="1" x14ac:dyDescent="0.2">
      <c r="A130" s="52"/>
      <c r="B130" s="48"/>
      <c r="C130" s="50"/>
      <c r="D130" s="48"/>
      <c r="E130" s="48"/>
      <c r="F130" s="48"/>
      <c r="G130" s="48"/>
      <c r="H130" s="48"/>
      <c r="I130" s="48"/>
      <c r="J130" s="48"/>
      <c r="K130" s="48"/>
      <c r="L130" s="48"/>
      <c r="M130" s="50"/>
      <c r="N130" s="41"/>
      <c r="O130" s="41"/>
      <c r="P130" s="41"/>
      <c r="Q130" s="41"/>
      <c r="R130" s="41"/>
      <c r="S130" s="41"/>
      <c r="T130" s="56"/>
      <c r="U130" s="56"/>
      <c r="V130" s="56"/>
      <c r="W130" s="56"/>
      <c r="Y130" s="3" t="b">
        <f>IF(COUNTIF($W$11:W130,W130)=1,IF(W130&lt;&gt;"MALIN CİNSİ 1",IF(W130&lt;&gt;0,ROW(W130),"")))</f>
        <v>0</v>
      </c>
      <c r="AA130" s="3" t="e">
        <f>SMALL($Y$11:$Y$156,ROWS($A$1:A120))</f>
        <v>#NUM!</v>
      </c>
    </row>
    <row r="131" spans="1:27" ht="24.95" customHeight="1" x14ac:dyDescent="0.2">
      <c r="A131" s="17"/>
      <c r="B131" s="57" t="s">
        <v>28</v>
      </c>
      <c r="C131" s="58"/>
      <c r="D131" s="58"/>
      <c r="E131" s="58"/>
      <c r="F131" s="59"/>
      <c r="G131" s="18"/>
      <c r="H131" s="37">
        <f>H116</f>
        <v>0</v>
      </c>
      <c r="I131" s="19"/>
      <c r="J131" s="37">
        <f>J116</f>
        <v>0</v>
      </c>
      <c r="K131" s="37">
        <f>K116</f>
        <v>0</v>
      </c>
      <c r="L131" s="37">
        <f>L116</f>
        <v>0</v>
      </c>
      <c r="M131" s="37">
        <f>M116</f>
        <v>0</v>
      </c>
      <c r="N131" s="41"/>
      <c r="O131" s="41"/>
      <c r="P131" s="41"/>
      <c r="Q131" s="41"/>
      <c r="R131" s="41"/>
      <c r="S131" s="41"/>
      <c r="T131" s="31"/>
      <c r="U131" s="31"/>
      <c r="V131" s="19"/>
      <c r="W131" s="19"/>
      <c r="Y131" s="3" t="b">
        <f>IF(COUNTIF($W$11:W131,W131)=1,IF(W131&lt;&gt;"MALIN CİNSİ 1",IF(W131&lt;&gt;0,ROW(W131),"")))</f>
        <v>0</v>
      </c>
      <c r="AA131" s="3" t="e">
        <f>SMALL($Y$11:$Y$156,ROWS($A$1:A121))</f>
        <v>#NUM!</v>
      </c>
    </row>
    <row r="132" spans="1:27" ht="24.95" customHeight="1" x14ac:dyDescent="0.2">
      <c r="A132" s="12">
        <v>76</v>
      </c>
      <c r="B132" s="13"/>
      <c r="C132" s="40"/>
      <c r="D132" s="13"/>
      <c r="E132" s="20"/>
      <c r="F132" s="13"/>
      <c r="G132" s="13"/>
      <c r="H132" s="14"/>
      <c r="I132" s="14"/>
      <c r="J132" s="14">
        <f>H132*I132</f>
        <v>0</v>
      </c>
      <c r="K132" s="14">
        <f t="shared" ref="K132:K156" si="19">J132*$Z$6%</f>
        <v>0</v>
      </c>
      <c r="L132" s="14"/>
      <c r="M132" s="34" t="str">
        <f t="shared" ref="M132:M156" si="20">IF(B132="","",J132-(K132+L132))</f>
        <v/>
      </c>
      <c r="N132" s="41"/>
      <c r="O132" s="41"/>
      <c r="P132" s="41"/>
      <c r="Q132" s="41"/>
      <c r="R132" s="41"/>
      <c r="S132" s="41"/>
      <c r="T132" s="28">
        <f>IF(COUNTIF($F$11:F132,F132)=1,IF(SUMIF($F$11:$F$156,F132,$M$11:$M$156)&gt;=1000000,1000,SUMIF($F$11:$F$156,F132,$M$11:$M$156)*0.001),0)</f>
        <v>0</v>
      </c>
      <c r="U132" s="28" t="str">
        <f t="shared" ref="U132:U156" ca="1" si="21">IF(B132="","",IF(AND(WEEKDAY(TODAY()-1,2)=7,E132=TODAY()-31),0,IF(AND(WEEKDAY(TODAY()-2,2)=6,E132=TODAY()-31),0,IF(AND(WEEKDAY(TODAY()-2,2)=6,E132=TODAY()-32),0,IF(E132&gt;=TODAY()-30,0,IF(AND(DAY(E132)=DAY($Z$1),E132&gt;TODAY()-56),0,T132/2))))))</f>
        <v/>
      </c>
      <c r="V132" s="14" t="str">
        <f t="shared" ref="V132:V156" si="22">IF(B132="","",T132+U132)</f>
        <v/>
      </c>
      <c r="W132" s="14">
        <f t="shared" ref="W132:W156" si="23">IF(SUMIF($F$11:$F$156,F132,$U$11:$U$156)&gt;0,G132&amp;" "&amp;"CEZA",G132)</f>
        <v>0</v>
      </c>
      <c r="Y132" s="3" t="b">
        <f>IF(COUNTIF($W$11:W132,W132)=1,IF(W132&lt;&gt;"MALIN CİNSİ 1",IF(W132&lt;&gt;0,ROW(W132),"")))</f>
        <v>0</v>
      </c>
      <c r="AA132" s="3" t="e">
        <f>SMALL($Y$11:$Y$156,ROWS($A$1:A122))</f>
        <v>#NUM!</v>
      </c>
    </row>
    <row r="133" spans="1:27" ht="24.95" customHeight="1" x14ac:dyDescent="0.2">
      <c r="A133" s="12">
        <v>77</v>
      </c>
      <c r="B133" s="13"/>
      <c r="C133" s="40"/>
      <c r="D133" s="13"/>
      <c r="E133" s="20"/>
      <c r="F133" s="13"/>
      <c r="G133" s="13"/>
      <c r="H133" s="14"/>
      <c r="I133" s="14"/>
      <c r="J133" s="14">
        <f>H133*I133</f>
        <v>0</v>
      </c>
      <c r="K133" s="14">
        <f t="shared" si="19"/>
        <v>0</v>
      </c>
      <c r="L133" s="14"/>
      <c r="M133" s="34" t="str">
        <f t="shared" si="20"/>
        <v/>
      </c>
      <c r="N133" s="41"/>
      <c r="O133" s="41"/>
      <c r="P133" s="41"/>
      <c r="Q133" s="41"/>
      <c r="R133" s="41"/>
      <c r="S133" s="41"/>
      <c r="T133" s="28">
        <f>IF(COUNTIF($F$11:F133,F133)=1,IF(SUMIF($F$11:$F$156,F133,$M$11:$M$156)&gt;=1000000,1000,SUMIF($F$11:$F$156,F133,$M$11:$M$156)*0.001),0)</f>
        <v>0</v>
      </c>
      <c r="U133" s="28" t="str">
        <f t="shared" ca="1" si="21"/>
        <v/>
      </c>
      <c r="V133" s="14" t="str">
        <f t="shared" si="22"/>
        <v/>
      </c>
      <c r="W133" s="14">
        <f t="shared" si="23"/>
        <v>0</v>
      </c>
      <c r="Y133" s="3" t="b">
        <f>IF(COUNTIF($W$11:W133,W133)=1,IF(W133&lt;&gt;"MALIN CİNSİ 1",IF(W133&lt;&gt;0,ROW(W133),"")))</f>
        <v>0</v>
      </c>
      <c r="AA133" s="3" t="e">
        <f>SMALL($Y$11:$Y$156,ROWS($A$1:A123))</f>
        <v>#NUM!</v>
      </c>
    </row>
    <row r="134" spans="1:27" ht="24.95" customHeight="1" x14ac:dyDescent="0.2">
      <c r="A134" s="12">
        <v>78</v>
      </c>
      <c r="B134" s="13"/>
      <c r="C134" s="40"/>
      <c r="D134" s="13"/>
      <c r="E134" s="20"/>
      <c r="F134" s="13"/>
      <c r="G134" s="13"/>
      <c r="H134" s="14"/>
      <c r="I134" s="14"/>
      <c r="J134" s="14">
        <f t="shared" ref="J134:J156" si="24">H134*I134</f>
        <v>0</v>
      </c>
      <c r="K134" s="29">
        <f t="shared" si="19"/>
        <v>0</v>
      </c>
      <c r="L134" s="14"/>
      <c r="M134" s="35" t="str">
        <f t="shared" si="20"/>
        <v/>
      </c>
      <c r="N134" s="41"/>
      <c r="O134" s="41"/>
      <c r="P134" s="41"/>
      <c r="Q134" s="41"/>
      <c r="R134" s="41"/>
      <c r="S134" s="41"/>
      <c r="T134" s="28">
        <f>IF(COUNTIF($F$11:F134,F134)=1,IF(SUMIF($F$11:$F$156,F134,$M$11:$M$156)&gt;=1000000,1000,SUMIF($F$11:$F$156,F134,$M$11:$M$156)*0.001),0)</f>
        <v>0</v>
      </c>
      <c r="U134" s="28" t="str">
        <f t="shared" ca="1" si="21"/>
        <v/>
      </c>
      <c r="V134" s="14" t="str">
        <f t="shared" si="22"/>
        <v/>
      </c>
      <c r="W134" s="14">
        <f t="shared" si="23"/>
        <v>0</v>
      </c>
      <c r="Y134" s="3" t="b">
        <f>IF(COUNTIF($W$11:W134,W134)=1,IF(W134&lt;&gt;"MALIN CİNSİ 1",IF(W134&lt;&gt;0,ROW(W134),"")))</f>
        <v>0</v>
      </c>
      <c r="AA134" s="3" t="e">
        <f>SMALL($Y$11:$Y$156,ROWS($A$1:A124))</f>
        <v>#NUM!</v>
      </c>
    </row>
    <row r="135" spans="1:27" ht="24.95" customHeight="1" x14ac:dyDescent="0.2">
      <c r="A135" s="12">
        <v>79</v>
      </c>
      <c r="B135" s="13"/>
      <c r="C135" s="40"/>
      <c r="D135" s="13"/>
      <c r="E135" s="20"/>
      <c r="F135" s="13"/>
      <c r="G135" s="13"/>
      <c r="H135" s="14"/>
      <c r="I135" s="14"/>
      <c r="J135" s="14">
        <f t="shared" si="24"/>
        <v>0</v>
      </c>
      <c r="K135" s="14">
        <f t="shared" si="19"/>
        <v>0</v>
      </c>
      <c r="L135" s="14"/>
      <c r="M135" s="34" t="str">
        <f t="shared" si="20"/>
        <v/>
      </c>
      <c r="N135" s="41"/>
      <c r="O135" s="41"/>
      <c r="P135" s="41"/>
      <c r="Q135" s="41"/>
      <c r="R135" s="41"/>
      <c r="S135" s="41"/>
      <c r="T135" s="28">
        <f>IF(COUNTIF($F$11:F135,F135)=1,IF(SUMIF($F$11:$F$156,F135,$M$11:$M$156)&gt;=1000000,1000,SUMIF($F$11:$F$156,F135,$M$11:$M$156)*0.001),0)</f>
        <v>0</v>
      </c>
      <c r="U135" s="28" t="str">
        <f t="shared" ca="1" si="21"/>
        <v/>
      </c>
      <c r="V135" s="14" t="str">
        <f t="shared" si="22"/>
        <v/>
      </c>
      <c r="W135" s="14">
        <f t="shared" si="23"/>
        <v>0</v>
      </c>
      <c r="Y135" s="3" t="b">
        <f>IF(COUNTIF($W$11:W135,W135)=1,IF(W135&lt;&gt;"MALIN CİNSİ 1",IF(W135&lt;&gt;0,ROW(W135),"")))</f>
        <v>0</v>
      </c>
      <c r="AA135" s="3" t="e">
        <f>SMALL($Y$11:$Y$156,ROWS($A$1:A125))</f>
        <v>#NUM!</v>
      </c>
    </row>
    <row r="136" spans="1:27" ht="24.95" customHeight="1" x14ac:dyDescent="0.2">
      <c r="A136" s="12">
        <v>80</v>
      </c>
      <c r="B136" s="13"/>
      <c r="C136" s="40"/>
      <c r="D136" s="13"/>
      <c r="E136" s="20"/>
      <c r="F136" s="13"/>
      <c r="G136" s="13"/>
      <c r="H136" s="14"/>
      <c r="I136" s="14"/>
      <c r="J136" s="14">
        <f t="shared" si="24"/>
        <v>0</v>
      </c>
      <c r="K136" s="14">
        <f t="shared" si="19"/>
        <v>0</v>
      </c>
      <c r="L136" s="14"/>
      <c r="M136" s="34" t="str">
        <f t="shared" si="20"/>
        <v/>
      </c>
      <c r="N136" s="41"/>
      <c r="O136" s="41"/>
      <c r="P136" s="41"/>
      <c r="Q136" s="41"/>
      <c r="R136" s="41"/>
      <c r="S136" s="41"/>
      <c r="T136" s="28">
        <f>IF(COUNTIF($F$11:F136,F136)=1,IF(SUMIF($F$11:$F$156,F136,$M$11:$M$156)&gt;=1000000,1000,SUMIF($F$11:$F$156,F136,$M$11:$M$156)*0.001),0)</f>
        <v>0</v>
      </c>
      <c r="U136" s="28" t="str">
        <f t="shared" ca="1" si="21"/>
        <v/>
      </c>
      <c r="V136" s="14" t="str">
        <f t="shared" si="22"/>
        <v/>
      </c>
      <c r="W136" s="14">
        <f t="shared" si="23"/>
        <v>0</v>
      </c>
      <c r="Y136" s="3" t="b">
        <f>IF(COUNTIF($W$11:W136,W136)=1,IF(W136&lt;&gt;"MALIN CİNSİ 1",IF(W136&lt;&gt;0,ROW(W136),"")))</f>
        <v>0</v>
      </c>
      <c r="AA136" s="3" t="e">
        <f>SMALL($Y$11:$Y$156,ROWS($A$1:A126))</f>
        <v>#NUM!</v>
      </c>
    </row>
    <row r="137" spans="1:27" ht="24.95" customHeight="1" x14ac:dyDescent="0.2">
      <c r="A137" s="12">
        <v>81</v>
      </c>
      <c r="B137" s="13"/>
      <c r="C137" s="40"/>
      <c r="D137" s="13"/>
      <c r="E137" s="20"/>
      <c r="F137" s="13"/>
      <c r="G137" s="13"/>
      <c r="H137" s="14"/>
      <c r="I137" s="14"/>
      <c r="J137" s="14">
        <f t="shared" si="24"/>
        <v>0</v>
      </c>
      <c r="K137" s="14">
        <f t="shared" si="19"/>
        <v>0</v>
      </c>
      <c r="L137" s="14"/>
      <c r="M137" s="34" t="str">
        <f t="shared" si="20"/>
        <v/>
      </c>
      <c r="N137" s="41"/>
      <c r="O137" s="41"/>
      <c r="P137" s="41"/>
      <c r="Q137" s="41"/>
      <c r="R137" s="41"/>
      <c r="S137" s="41"/>
      <c r="T137" s="28">
        <f>IF(COUNTIF($F$11:F137,F137)=1,IF(SUMIF($F$11:$F$156,F137,$M$11:$M$156)&gt;=1000000,1000,SUMIF($F$11:$F$156,F137,$M$11:$M$156)*0.001),0)</f>
        <v>0</v>
      </c>
      <c r="U137" s="28" t="str">
        <f t="shared" ca="1" si="21"/>
        <v/>
      </c>
      <c r="V137" s="14" t="str">
        <f t="shared" si="22"/>
        <v/>
      </c>
      <c r="W137" s="14">
        <f t="shared" si="23"/>
        <v>0</v>
      </c>
      <c r="Y137" s="3" t="b">
        <f>IF(COUNTIF($W$11:W137,W137)=1,IF(W137&lt;&gt;"MALIN CİNSİ 1",IF(W137&lt;&gt;0,ROW(W137),"")))</f>
        <v>0</v>
      </c>
      <c r="AA137" s="3" t="e">
        <f>SMALL($Y$11:$Y$156,ROWS($A$1:A127))</f>
        <v>#NUM!</v>
      </c>
    </row>
    <row r="138" spans="1:27" ht="24.95" customHeight="1" x14ac:dyDescent="0.2">
      <c r="A138" s="12">
        <v>82</v>
      </c>
      <c r="B138" s="13"/>
      <c r="C138" s="40"/>
      <c r="D138" s="13"/>
      <c r="E138" s="20"/>
      <c r="F138" s="13"/>
      <c r="G138" s="13"/>
      <c r="H138" s="14"/>
      <c r="I138" s="14"/>
      <c r="J138" s="14">
        <f t="shared" si="24"/>
        <v>0</v>
      </c>
      <c r="K138" s="14">
        <f t="shared" si="19"/>
        <v>0</v>
      </c>
      <c r="L138" s="14"/>
      <c r="M138" s="34" t="str">
        <f t="shared" si="20"/>
        <v/>
      </c>
      <c r="N138" s="41"/>
      <c r="O138" s="41"/>
      <c r="P138" s="41"/>
      <c r="Q138" s="41"/>
      <c r="R138" s="41"/>
      <c r="S138" s="41"/>
      <c r="T138" s="28">
        <f>IF(COUNTIF($F$11:F138,F138)=1,IF(SUMIF($F$11:$F$156,F138,$M$11:$M$156)&gt;=1000000,1000,SUMIF($F$11:$F$156,F138,$M$11:$M$156)*0.001),0)</f>
        <v>0</v>
      </c>
      <c r="U138" s="28" t="str">
        <f t="shared" ca="1" si="21"/>
        <v/>
      </c>
      <c r="V138" s="14" t="str">
        <f t="shared" si="22"/>
        <v/>
      </c>
      <c r="W138" s="14">
        <f t="shared" si="23"/>
        <v>0</v>
      </c>
      <c r="Y138" s="3" t="b">
        <f>IF(COUNTIF($W$11:W138,W138)=1,IF(W138&lt;&gt;"MALIN CİNSİ 1",IF(W138&lt;&gt;0,ROW(W138),"")))</f>
        <v>0</v>
      </c>
      <c r="AA138" s="3" t="e">
        <f>SMALL($Y$11:$Y$156,ROWS($A$1:A128))</f>
        <v>#NUM!</v>
      </c>
    </row>
    <row r="139" spans="1:27" ht="24.95" customHeight="1" x14ac:dyDescent="0.2">
      <c r="A139" s="12">
        <v>83</v>
      </c>
      <c r="B139" s="13"/>
      <c r="C139" s="40"/>
      <c r="D139" s="13"/>
      <c r="E139" s="20"/>
      <c r="F139" s="13"/>
      <c r="G139" s="13"/>
      <c r="H139" s="14"/>
      <c r="I139" s="14"/>
      <c r="J139" s="14">
        <f t="shared" si="24"/>
        <v>0</v>
      </c>
      <c r="K139" s="14">
        <f t="shared" si="19"/>
        <v>0</v>
      </c>
      <c r="L139" s="14"/>
      <c r="M139" s="34" t="str">
        <f t="shared" si="20"/>
        <v/>
      </c>
      <c r="N139" s="41"/>
      <c r="O139" s="41"/>
      <c r="P139" s="41"/>
      <c r="Q139" s="41"/>
      <c r="R139" s="41"/>
      <c r="S139" s="41"/>
      <c r="T139" s="28">
        <f>IF(COUNTIF($F$11:F139,F139)=1,IF(SUMIF($F$11:$F$156,F139,$M$11:$M$156)&gt;=1000000,1000,SUMIF($F$11:$F$156,F139,$M$11:$M$156)*0.001),0)</f>
        <v>0</v>
      </c>
      <c r="U139" s="28" t="str">
        <f t="shared" ca="1" si="21"/>
        <v/>
      </c>
      <c r="V139" s="14" t="str">
        <f t="shared" si="22"/>
        <v/>
      </c>
      <c r="W139" s="14">
        <f t="shared" si="23"/>
        <v>0</v>
      </c>
      <c r="Y139" s="3" t="b">
        <f>IF(COUNTIF($W$11:W139,W139)=1,IF(W139&lt;&gt;"MALIN CİNSİ 1",IF(W139&lt;&gt;0,ROW(W139),"")))</f>
        <v>0</v>
      </c>
      <c r="AA139" s="3" t="e">
        <f>SMALL($Y$11:$Y$156,ROWS($A$1:A129))</f>
        <v>#NUM!</v>
      </c>
    </row>
    <row r="140" spans="1:27" ht="24.95" customHeight="1" x14ac:dyDescent="0.2">
      <c r="A140" s="12">
        <v>84</v>
      </c>
      <c r="B140" s="13"/>
      <c r="C140" s="40"/>
      <c r="D140" s="13"/>
      <c r="E140" s="20"/>
      <c r="F140" s="13"/>
      <c r="G140" s="13"/>
      <c r="H140" s="14"/>
      <c r="I140" s="14"/>
      <c r="J140" s="14">
        <f t="shared" si="24"/>
        <v>0</v>
      </c>
      <c r="K140" s="14">
        <f t="shared" si="19"/>
        <v>0</v>
      </c>
      <c r="L140" s="14"/>
      <c r="M140" s="34" t="str">
        <f t="shared" si="20"/>
        <v/>
      </c>
      <c r="N140" s="41"/>
      <c r="O140" s="41"/>
      <c r="P140" s="41"/>
      <c r="Q140" s="41"/>
      <c r="R140" s="41"/>
      <c r="S140" s="41"/>
      <c r="T140" s="28">
        <f>IF(COUNTIF($F$11:F140,F140)=1,IF(SUMIF($F$11:$F$156,F140,$M$11:$M$156)&gt;=1000000,1000,SUMIF($F$11:$F$156,F140,$M$11:$M$156)*0.001),0)</f>
        <v>0</v>
      </c>
      <c r="U140" s="28" t="str">
        <f t="shared" ca="1" si="21"/>
        <v/>
      </c>
      <c r="V140" s="14" t="str">
        <f t="shared" si="22"/>
        <v/>
      </c>
      <c r="W140" s="14">
        <f t="shared" si="23"/>
        <v>0</v>
      </c>
      <c r="Y140" s="3" t="b">
        <f>IF(COUNTIF($W$11:W140,W140)=1,IF(W140&lt;&gt;"MALIN CİNSİ 1",IF(W140&lt;&gt;0,ROW(W140),"")))</f>
        <v>0</v>
      </c>
      <c r="AA140" s="3" t="e">
        <f>SMALL($Y$11:$Y$156,ROWS($A$1:A130))</f>
        <v>#NUM!</v>
      </c>
    </row>
    <row r="141" spans="1:27" ht="24.95" customHeight="1" x14ac:dyDescent="0.2">
      <c r="A141" s="12">
        <v>85</v>
      </c>
      <c r="B141" s="13"/>
      <c r="C141" s="40"/>
      <c r="D141" s="13"/>
      <c r="E141" s="20"/>
      <c r="F141" s="13"/>
      <c r="G141" s="13"/>
      <c r="H141" s="14"/>
      <c r="I141" s="14"/>
      <c r="J141" s="14">
        <f t="shared" si="24"/>
        <v>0</v>
      </c>
      <c r="K141" s="14">
        <f t="shared" si="19"/>
        <v>0</v>
      </c>
      <c r="L141" s="14"/>
      <c r="M141" s="34" t="str">
        <f t="shared" si="20"/>
        <v/>
      </c>
      <c r="N141" s="41"/>
      <c r="O141" s="41"/>
      <c r="P141" s="41"/>
      <c r="Q141" s="41"/>
      <c r="R141" s="41"/>
      <c r="S141" s="41"/>
      <c r="T141" s="28">
        <f>IF(COUNTIF($F$11:F141,F141)=1,IF(SUMIF($F$11:$F$156,F141,$M$11:$M$156)&gt;=1000000,1000,SUMIF($F$11:$F$156,F141,$M$11:$M$156)*0.001),0)</f>
        <v>0</v>
      </c>
      <c r="U141" s="28" t="str">
        <f t="shared" ca="1" si="21"/>
        <v/>
      </c>
      <c r="V141" s="14" t="str">
        <f t="shared" si="22"/>
        <v/>
      </c>
      <c r="W141" s="14">
        <f t="shared" si="23"/>
        <v>0</v>
      </c>
      <c r="Y141" s="3" t="b">
        <f>IF(COUNTIF($W$11:W141,W141)=1,IF(W141&lt;&gt;"MALIN CİNSİ 1",IF(W141&lt;&gt;0,ROW(W141),"")))</f>
        <v>0</v>
      </c>
      <c r="AA141" s="3" t="e">
        <f>SMALL($Y$11:$Y$156,ROWS($A$1:A131))</f>
        <v>#NUM!</v>
      </c>
    </row>
    <row r="142" spans="1:27" ht="24.95" customHeight="1" x14ac:dyDescent="0.2">
      <c r="A142" s="12">
        <v>86</v>
      </c>
      <c r="B142" s="13"/>
      <c r="C142" s="40"/>
      <c r="D142" s="13"/>
      <c r="E142" s="20"/>
      <c r="F142" s="13"/>
      <c r="G142" s="13"/>
      <c r="H142" s="14"/>
      <c r="I142" s="14"/>
      <c r="J142" s="14">
        <f t="shared" si="24"/>
        <v>0</v>
      </c>
      <c r="K142" s="14">
        <f t="shared" si="19"/>
        <v>0</v>
      </c>
      <c r="L142" s="14"/>
      <c r="M142" s="34" t="str">
        <f t="shared" si="20"/>
        <v/>
      </c>
      <c r="N142" s="41"/>
      <c r="O142" s="41"/>
      <c r="P142" s="41"/>
      <c r="Q142" s="41"/>
      <c r="R142" s="41"/>
      <c r="S142" s="41"/>
      <c r="T142" s="28">
        <f>IF(COUNTIF($F$11:F142,F142)=1,IF(SUMIF($F$11:$F$156,F142,$M$11:$M$156)&gt;=1000000,1000,SUMIF($F$11:$F$156,F142,$M$11:$M$156)*0.001),0)</f>
        <v>0</v>
      </c>
      <c r="U142" s="28" t="str">
        <f t="shared" ca="1" si="21"/>
        <v/>
      </c>
      <c r="V142" s="14" t="str">
        <f t="shared" si="22"/>
        <v/>
      </c>
      <c r="W142" s="14">
        <f t="shared" si="23"/>
        <v>0</v>
      </c>
      <c r="Y142" s="3" t="b">
        <f>IF(COUNTIF($W$11:W142,W142)=1,IF(W142&lt;&gt;"MALIN CİNSİ 1",IF(W142&lt;&gt;0,ROW(W142),"")))</f>
        <v>0</v>
      </c>
      <c r="AA142" s="3" t="e">
        <f>SMALL($Y$11:$Y$156,ROWS($A$1:A132))</f>
        <v>#NUM!</v>
      </c>
    </row>
    <row r="143" spans="1:27" ht="24.95" customHeight="1" x14ac:dyDescent="0.2">
      <c r="A143" s="12">
        <v>87</v>
      </c>
      <c r="B143" s="13"/>
      <c r="C143" s="40"/>
      <c r="D143" s="13"/>
      <c r="E143" s="20"/>
      <c r="F143" s="13"/>
      <c r="G143" s="13"/>
      <c r="H143" s="14"/>
      <c r="I143" s="14"/>
      <c r="J143" s="14">
        <f t="shared" si="24"/>
        <v>0</v>
      </c>
      <c r="K143" s="14">
        <f t="shared" si="19"/>
        <v>0</v>
      </c>
      <c r="L143" s="14"/>
      <c r="M143" s="34" t="str">
        <f t="shared" si="20"/>
        <v/>
      </c>
      <c r="N143" s="41"/>
      <c r="O143" s="41"/>
      <c r="P143" s="41"/>
      <c r="Q143" s="41"/>
      <c r="R143" s="41"/>
      <c r="S143" s="41"/>
      <c r="T143" s="28">
        <f>IF(COUNTIF($F$11:F143,F143)=1,IF(SUMIF($F$11:$F$156,F143,$M$11:$M$156)&gt;=1000000,1000,SUMIF($F$11:$F$156,F143,$M$11:$M$156)*0.001),0)</f>
        <v>0</v>
      </c>
      <c r="U143" s="28" t="str">
        <f t="shared" ca="1" si="21"/>
        <v/>
      </c>
      <c r="V143" s="14" t="str">
        <f t="shared" si="22"/>
        <v/>
      </c>
      <c r="W143" s="14">
        <f t="shared" si="23"/>
        <v>0</v>
      </c>
      <c r="Y143" s="3" t="b">
        <f>IF(COUNTIF($W$11:W143,W143)=1,IF(W143&lt;&gt;"MALIN CİNSİ 1",IF(W143&lt;&gt;0,ROW(W143),"")))</f>
        <v>0</v>
      </c>
      <c r="AA143" s="3" t="e">
        <f>SMALL($Y$11:$Y$156,ROWS($A$1:A133))</f>
        <v>#NUM!</v>
      </c>
    </row>
    <row r="144" spans="1:27" ht="24.95" customHeight="1" x14ac:dyDescent="0.2">
      <c r="A144" s="12">
        <v>88</v>
      </c>
      <c r="B144" s="13"/>
      <c r="C144" s="40"/>
      <c r="D144" s="13"/>
      <c r="E144" s="20"/>
      <c r="F144" s="13"/>
      <c r="G144" s="13"/>
      <c r="H144" s="14"/>
      <c r="I144" s="14"/>
      <c r="J144" s="14">
        <f t="shared" si="24"/>
        <v>0</v>
      </c>
      <c r="K144" s="14">
        <f t="shared" si="19"/>
        <v>0</v>
      </c>
      <c r="L144" s="14"/>
      <c r="M144" s="34" t="str">
        <f t="shared" si="20"/>
        <v/>
      </c>
      <c r="N144" s="41"/>
      <c r="O144" s="41"/>
      <c r="P144" s="41"/>
      <c r="Q144" s="41"/>
      <c r="R144" s="41"/>
      <c r="S144" s="41"/>
      <c r="T144" s="28">
        <f>IF(COUNTIF($F$11:F144,F144)=1,IF(SUMIF($F$11:$F$156,F144,$M$11:$M$156)&gt;=1000000,1000,SUMIF($F$11:$F$156,F144,$M$11:$M$156)*0.001),0)</f>
        <v>0</v>
      </c>
      <c r="U144" s="28" t="str">
        <f t="shared" ca="1" si="21"/>
        <v/>
      </c>
      <c r="V144" s="14" t="str">
        <f t="shared" si="22"/>
        <v/>
      </c>
      <c r="W144" s="14">
        <f t="shared" si="23"/>
        <v>0</v>
      </c>
      <c r="Y144" s="3" t="b">
        <f>IF(COUNTIF($W$11:W144,W144)=1,IF(W144&lt;&gt;"MALIN CİNSİ 1",IF(W144&lt;&gt;0,ROW(W144),"")))</f>
        <v>0</v>
      </c>
      <c r="AA144" s="3" t="e">
        <f>SMALL($Y$11:$Y$156,ROWS($A$1:A134))</f>
        <v>#NUM!</v>
      </c>
    </row>
    <row r="145" spans="1:27" ht="24.95" customHeight="1" x14ac:dyDescent="0.2">
      <c r="A145" s="12">
        <v>89</v>
      </c>
      <c r="B145" s="13"/>
      <c r="C145" s="40"/>
      <c r="D145" s="13"/>
      <c r="E145" s="20"/>
      <c r="F145" s="13"/>
      <c r="G145" s="13"/>
      <c r="H145" s="14"/>
      <c r="I145" s="14"/>
      <c r="J145" s="14">
        <f t="shared" si="24"/>
        <v>0</v>
      </c>
      <c r="K145" s="14">
        <f t="shared" si="19"/>
        <v>0</v>
      </c>
      <c r="L145" s="14"/>
      <c r="M145" s="34" t="str">
        <f t="shared" si="20"/>
        <v/>
      </c>
      <c r="N145" s="41"/>
      <c r="O145" s="41"/>
      <c r="P145" s="41"/>
      <c r="Q145" s="41"/>
      <c r="R145" s="41"/>
      <c r="S145" s="41"/>
      <c r="T145" s="28">
        <f>IF(COUNTIF($F$11:F145,F145)=1,IF(SUMIF($F$11:$F$156,F145,$M$11:$M$156)&gt;=1000000,1000,SUMIF($F$11:$F$156,F145,$M$11:$M$156)*0.001),0)</f>
        <v>0</v>
      </c>
      <c r="U145" s="28" t="str">
        <f t="shared" ca="1" si="21"/>
        <v/>
      </c>
      <c r="V145" s="14" t="str">
        <f t="shared" si="22"/>
        <v/>
      </c>
      <c r="W145" s="14">
        <f t="shared" si="23"/>
        <v>0</v>
      </c>
      <c r="Y145" s="3" t="b">
        <f>IF(COUNTIF($W$11:W145,W145)=1,IF(W145&lt;&gt;"MALIN CİNSİ 1",IF(W145&lt;&gt;0,ROW(W145),"")))</f>
        <v>0</v>
      </c>
      <c r="AA145" s="3" t="e">
        <f>SMALL($Y$11:$Y$156,ROWS($A$1:A135))</f>
        <v>#NUM!</v>
      </c>
    </row>
    <row r="146" spans="1:27" ht="24.95" customHeight="1" x14ac:dyDescent="0.2">
      <c r="A146" s="12">
        <v>90</v>
      </c>
      <c r="B146" s="13"/>
      <c r="C146" s="40"/>
      <c r="D146" s="13"/>
      <c r="E146" s="20"/>
      <c r="F146" s="13"/>
      <c r="G146" s="13"/>
      <c r="H146" s="14"/>
      <c r="I146" s="14"/>
      <c r="J146" s="14">
        <f t="shared" si="24"/>
        <v>0</v>
      </c>
      <c r="K146" s="14">
        <f t="shared" si="19"/>
        <v>0</v>
      </c>
      <c r="L146" s="14"/>
      <c r="M146" s="34" t="str">
        <f t="shared" si="20"/>
        <v/>
      </c>
      <c r="N146" s="41"/>
      <c r="O146" s="41"/>
      <c r="P146" s="41"/>
      <c r="Q146" s="41"/>
      <c r="R146" s="41"/>
      <c r="S146" s="41"/>
      <c r="T146" s="28">
        <f>IF(COUNTIF($F$11:F146,F146)=1,IF(SUMIF($F$11:$F$156,F146,$M$11:$M$156)&gt;=1000000,1000,SUMIF($F$11:$F$156,F146,$M$11:$M$156)*0.001),0)</f>
        <v>0</v>
      </c>
      <c r="U146" s="28" t="str">
        <f t="shared" ca="1" si="21"/>
        <v/>
      </c>
      <c r="V146" s="14" t="str">
        <f t="shared" si="22"/>
        <v/>
      </c>
      <c r="W146" s="14">
        <f t="shared" si="23"/>
        <v>0</v>
      </c>
      <c r="Y146" s="3" t="b">
        <f>IF(COUNTIF($W$11:W146,W146)=1,IF(W146&lt;&gt;"MALIN CİNSİ 1",IF(W146&lt;&gt;0,ROW(W146),"")))</f>
        <v>0</v>
      </c>
      <c r="AA146" s="3" t="e">
        <f>SMALL($Y$11:$Y$156,ROWS($A$1:A136))</f>
        <v>#NUM!</v>
      </c>
    </row>
    <row r="147" spans="1:27" ht="24.95" customHeight="1" x14ac:dyDescent="0.2">
      <c r="A147" s="12">
        <v>91</v>
      </c>
      <c r="B147" s="13"/>
      <c r="C147" s="40"/>
      <c r="D147" s="13"/>
      <c r="E147" s="20"/>
      <c r="F147" s="13"/>
      <c r="G147" s="13"/>
      <c r="H147" s="14"/>
      <c r="I147" s="14"/>
      <c r="J147" s="14">
        <f t="shared" si="24"/>
        <v>0</v>
      </c>
      <c r="K147" s="14">
        <f t="shared" si="19"/>
        <v>0</v>
      </c>
      <c r="L147" s="14"/>
      <c r="M147" s="34" t="str">
        <f t="shared" si="20"/>
        <v/>
      </c>
      <c r="N147" s="41"/>
      <c r="O147" s="41"/>
      <c r="P147" s="41"/>
      <c r="Q147" s="41"/>
      <c r="R147" s="41"/>
      <c r="S147" s="41"/>
      <c r="T147" s="28">
        <f>IF(COUNTIF($F$11:F147,F147)=1,IF(SUMIF($F$11:$F$156,F147,$M$11:$M$156)&gt;=1000000,1000,SUMIF($F$11:$F$156,F147,$M$11:$M$156)*0.001),0)</f>
        <v>0</v>
      </c>
      <c r="U147" s="28" t="str">
        <f t="shared" ca="1" si="21"/>
        <v/>
      </c>
      <c r="V147" s="14" t="str">
        <f t="shared" si="22"/>
        <v/>
      </c>
      <c r="W147" s="14">
        <f t="shared" si="23"/>
        <v>0</v>
      </c>
      <c r="Y147" s="3" t="b">
        <f>IF(COUNTIF($W$11:W147,W147)=1,IF(W147&lt;&gt;"MALIN CİNSİ 1",IF(W147&lt;&gt;0,ROW(W147),"")))</f>
        <v>0</v>
      </c>
      <c r="AA147" s="3" t="e">
        <f>SMALL($Y$11:$Y$156,ROWS($A$1:A137))</f>
        <v>#NUM!</v>
      </c>
    </row>
    <row r="148" spans="1:27" ht="24.95" customHeight="1" x14ac:dyDescent="0.2">
      <c r="A148" s="12">
        <v>92</v>
      </c>
      <c r="B148" s="13"/>
      <c r="C148" s="40"/>
      <c r="D148" s="13"/>
      <c r="E148" s="20"/>
      <c r="F148" s="13"/>
      <c r="G148" s="13"/>
      <c r="H148" s="14"/>
      <c r="I148" s="14"/>
      <c r="J148" s="14">
        <f t="shared" si="24"/>
        <v>0</v>
      </c>
      <c r="K148" s="14">
        <f t="shared" si="19"/>
        <v>0</v>
      </c>
      <c r="L148" s="14"/>
      <c r="M148" s="34" t="str">
        <f t="shared" si="20"/>
        <v/>
      </c>
      <c r="N148" s="41"/>
      <c r="O148" s="41"/>
      <c r="P148" s="41"/>
      <c r="Q148" s="41"/>
      <c r="R148" s="41"/>
      <c r="S148" s="41"/>
      <c r="T148" s="28">
        <f>IF(COUNTIF($F$11:F148,F148)=1,IF(SUMIF($F$11:$F$156,F148,$M$11:$M$156)&gt;=1000000,1000,SUMIF($F$11:$F$156,F148,$M$11:$M$156)*0.001),0)</f>
        <v>0</v>
      </c>
      <c r="U148" s="28" t="str">
        <f t="shared" ca="1" si="21"/>
        <v/>
      </c>
      <c r="V148" s="14" t="str">
        <f t="shared" si="22"/>
        <v/>
      </c>
      <c r="W148" s="14">
        <f t="shared" si="23"/>
        <v>0</v>
      </c>
      <c r="Y148" s="3" t="b">
        <f>IF(COUNTIF($W$11:W148,W148)=1,IF(W148&lt;&gt;"MALIN CİNSİ 1",IF(W148&lt;&gt;0,ROW(W148),"")))</f>
        <v>0</v>
      </c>
      <c r="AA148" s="3" t="e">
        <f>SMALL($Y$11:$Y$156,ROWS($A$1:A138))</f>
        <v>#NUM!</v>
      </c>
    </row>
    <row r="149" spans="1:27" ht="24.95" customHeight="1" x14ac:dyDescent="0.2">
      <c r="A149" s="12">
        <v>93</v>
      </c>
      <c r="B149" s="13"/>
      <c r="C149" s="40"/>
      <c r="D149" s="13"/>
      <c r="E149" s="20"/>
      <c r="F149" s="13"/>
      <c r="G149" s="13"/>
      <c r="H149" s="14"/>
      <c r="I149" s="14"/>
      <c r="J149" s="14">
        <f t="shared" si="24"/>
        <v>0</v>
      </c>
      <c r="K149" s="14">
        <f t="shared" si="19"/>
        <v>0</v>
      </c>
      <c r="L149" s="14"/>
      <c r="M149" s="34" t="str">
        <f t="shared" si="20"/>
        <v/>
      </c>
      <c r="N149" s="41"/>
      <c r="O149" s="41"/>
      <c r="P149" s="41"/>
      <c r="Q149" s="41"/>
      <c r="R149" s="41"/>
      <c r="S149" s="41"/>
      <c r="T149" s="28">
        <f>IF(COUNTIF($F$11:F149,F149)=1,IF(SUMIF($F$11:$F$156,F149,$M$11:$M$156)&gt;=1000000,1000,SUMIF($F$11:$F$156,F149,$M$11:$M$156)*0.001),0)</f>
        <v>0</v>
      </c>
      <c r="U149" s="28" t="str">
        <f t="shared" ca="1" si="21"/>
        <v/>
      </c>
      <c r="V149" s="14" t="str">
        <f t="shared" si="22"/>
        <v/>
      </c>
      <c r="W149" s="14">
        <f t="shared" si="23"/>
        <v>0</v>
      </c>
      <c r="Y149" s="3" t="b">
        <f>IF(COUNTIF($W$11:W149,W149)=1,IF(W149&lt;&gt;"MALIN CİNSİ 1",IF(W149&lt;&gt;0,ROW(W149),"")))</f>
        <v>0</v>
      </c>
      <c r="AA149" s="3" t="e">
        <f>SMALL($Y$11:$Y$156,ROWS($A$1:A139))</f>
        <v>#NUM!</v>
      </c>
    </row>
    <row r="150" spans="1:27" ht="24.95" customHeight="1" x14ac:dyDescent="0.2">
      <c r="A150" s="12">
        <v>94</v>
      </c>
      <c r="B150" s="13"/>
      <c r="C150" s="40"/>
      <c r="D150" s="13"/>
      <c r="E150" s="20"/>
      <c r="F150" s="13"/>
      <c r="G150" s="13"/>
      <c r="H150" s="14"/>
      <c r="I150" s="14"/>
      <c r="J150" s="14">
        <f t="shared" si="24"/>
        <v>0</v>
      </c>
      <c r="K150" s="14">
        <f t="shared" si="19"/>
        <v>0</v>
      </c>
      <c r="L150" s="14"/>
      <c r="M150" s="34" t="str">
        <f t="shared" si="20"/>
        <v/>
      </c>
      <c r="N150" s="41"/>
      <c r="O150" s="41"/>
      <c r="P150" s="41"/>
      <c r="Q150" s="41"/>
      <c r="R150" s="41"/>
      <c r="S150" s="41"/>
      <c r="T150" s="28">
        <f>IF(COUNTIF($F$11:F150,F150)=1,IF(SUMIF($F$11:$F$156,F150,$M$11:$M$156)&gt;=1000000,1000,SUMIF($F$11:$F$156,F150,$M$11:$M$156)*0.001),0)</f>
        <v>0</v>
      </c>
      <c r="U150" s="28" t="str">
        <f t="shared" ca="1" si="21"/>
        <v/>
      </c>
      <c r="V150" s="14" t="str">
        <f t="shared" si="22"/>
        <v/>
      </c>
      <c r="W150" s="14">
        <f t="shared" si="23"/>
        <v>0</v>
      </c>
      <c r="Y150" s="3" t="b">
        <f>IF(COUNTIF($W$11:W150,W150)=1,IF(W150&lt;&gt;"MALIN CİNSİ 1",IF(W150&lt;&gt;0,ROW(W150),"")))</f>
        <v>0</v>
      </c>
      <c r="AA150" s="3" t="e">
        <f>SMALL($Y$11:$Y$156,ROWS($A$1:A140))</f>
        <v>#NUM!</v>
      </c>
    </row>
    <row r="151" spans="1:27" ht="24.95" customHeight="1" x14ac:dyDescent="0.2">
      <c r="A151" s="12">
        <v>95</v>
      </c>
      <c r="B151" s="13"/>
      <c r="C151" s="40"/>
      <c r="D151" s="13"/>
      <c r="E151" s="20"/>
      <c r="F151" s="13"/>
      <c r="G151" s="13"/>
      <c r="H151" s="14"/>
      <c r="I151" s="14"/>
      <c r="J151" s="14">
        <f t="shared" si="24"/>
        <v>0</v>
      </c>
      <c r="K151" s="14">
        <f t="shared" si="19"/>
        <v>0</v>
      </c>
      <c r="L151" s="14"/>
      <c r="M151" s="34" t="str">
        <f t="shared" si="20"/>
        <v/>
      </c>
      <c r="N151" s="41"/>
      <c r="O151" s="41"/>
      <c r="P151" s="41"/>
      <c r="Q151" s="41"/>
      <c r="R151" s="41"/>
      <c r="S151" s="41"/>
      <c r="T151" s="28">
        <f>IF(COUNTIF($F$11:F151,F151)=1,IF(SUMIF($F$11:$F$156,F151,$M$11:$M$156)&gt;=1000000,1000,SUMIF($F$11:$F$156,F151,$M$11:$M$156)*0.001),0)</f>
        <v>0</v>
      </c>
      <c r="U151" s="28" t="str">
        <f t="shared" ca="1" si="21"/>
        <v/>
      </c>
      <c r="V151" s="14" t="str">
        <f t="shared" si="22"/>
        <v/>
      </c>
      <c r="W151" s="14">
        <f t="shared" si="23"/>
        <v>0</v>
      </c>
      <c r="Y151" s="3" t="b">
        <f>IF(COUNTIF($W$11:W151,W151)=1,IF(W151&lt;&gt;"MALIN CİNSİ 1",IF(W151&lt;&gt;0,ROW(W151),"")))</f>
        <v>0</v>
      </c>
      <c r="AA151" s="3" t="e">
        <f>SMALL($Y$11:$Y$156,ROWS($A$1:A141))</f>
        <v>#NUM!</v>
      </c>
    </row>
    <row r="152" spans="1:27" ht="24.95" customHeight="1" x14ac:dyDescent="0.2">
      <c r="A152" s="12">
        <v>96</v>
      </c>
      <c r="B152" s="13"/>
      <c r="C152" s="40"/>
      <c r="D152" s="13"/>
      <c r="E152" s="20"/>
      <c r="F152" s="13"/>
      <c r="G152" s="13"/>
      <c r="H152" s="14"/>
      <c r="I152" s="14"/>
      <c r="J152" s="14">
        <f t="shared" si="24"/>
        <v>0</v>
      </c>
      <c r="K152" s="14">
        <f t="shared" si="19"/>
        <v>0</v>
      </c>
      <c r="L152" s="14"/>
      <c r="M152" s="34" t="str">
        <f t="shared" si="20"/>
        <v/>
      </c>
      <c r="N152" s="41"/>
      <c r="O152" s="41"/>
      <c r="P152" s="41"/>
      <c r="Q152" s="41"/>
      <c r="R152" s="41"/>
      <c r="S152" s="41"/>
      <c r="T152" s="28">
        <f>IF(COUNTIF($F$11:F152,F152)=1,IF(SUMIF($F$11:$F$156,F152,$M$11:$M$156)&gt;=1000000,1000,SUMIF($F$11:$F$156,F152,$M$11:$M$156)*0.001),0)</f>
        <v>0</v>
      </c>
      <c r="U152" s="28" t="str">
        <f t="shared" ca="1" si="21"/>
        <v/>
      </c>
      <c r="V152" s="14" t="str">
        <f t="shared" si="22"/>
        <v/>
      </c>
      <c r="W152" s="14">
        <f t="shared" si="23"/>
        <v>0</v>
      </c>
      <c r="Y152" s="3" t="b">
        <f>IF(COUNTIF($W$11:W152,W152)=1,IF(W152&lt;&gt;"MALIN CİNSİ 1",IF(W152&lt;&gt;0,ROW(W152),"")))</f>
        <v>0</v>
      </c>
      <c r="AA152" s="3" t="e">
        <f>SMALL($Y$11:$Y$156,ROWS($A$1:A142))</f>
        <v>#NUM!</v>
      </c>
    </row>
    <row r="153" spans="1:27" ht="24.95" customHeight="1" x14ac:dyDescent="0.2">
      <c r="A153" s="12">
        <v>97</v>
      </c>
      <c r="B153" s="13"/>
      <c r="C153" s="40"/>
      <c r="D153" s="13"/>
      <c r="E153" s="20"/>
      <c r="F153" s="13"/>
      <c r="G153" s="13"/>
      <c r="H153" s="14"/>
      <c r="I153" s="14"/>
      <c r="J153" s="14">
        <f t="shared" si="24"/>
        <v>0</v>
      </c>
      <c r="K153" s="14">
        <f t="shared" si="19"/>
        <v>0</v>
      </c>
      <c r="L153" s="14"/>
      <c r="M153" s="34" t="str">
        <f t="shared" si="20"/>
        <v/>
      </c>
      <c r="N153" s="41"/>
      <c r="O153" s="41"/>
      <c r="P153" s="41"/>
      <c r="Q153" s="41"/>
      <c r="R153" s="41"/>
      <c r="S153" s="41"/>
      <c r="T153" s="28">
        <f>IF(COUNTIF($F$11:F153,F153)=1,IF(SUMIF($F$11:$F$156,F153,$M$11:$M$156)&gt;=1000000,1000,SUMIF($F$11:$F$156,F153,$M$11:$M$156)*0.001),0)</f>
        <v>0</v>
      </c>
      <c r="U153" s="28" t="str">
        <f t="shared" ca="1" si="21"/>
        <v/>
      </c>
      <c r="V153" s="14" t="str">
        <f t="shared" si="22"/>
        <v/>
      </c>
      <c r="W153" s="14">
        <f t="shared" si="23"/>
        <v>0</v>
      </c>
      <c r="Y153" s="3" t="b">
        <f>IF(COUNTIF($W$11:W153,W153)=1,IF(W153&lt;&gt;"MALIN CİNSİ 1",IF(W153&lt;&gt;0,ROW(W153),"")))</f>
        <v>0</v>
      </c>
      <c r="AA153" s="3" t="e">
        <f>SMALL($Y$11:$Y$156,ROWS($A$1:A143))</f>
        <v>#NUM!</v>
      </c>
    </row>
    <row r="154" spans="1:27" ht="24.95" customHeight="1" x14ac:dyDescent="0.2">
      <c r="A154" s="12">
        <v>98</v>
      </c>
      <c r="B154" s="13"/>
      <c r="C154" s="40"/>
      <c r="D154" s="13"/>
      <c r="E154" s="20"/>
      <c r="F154" s="13"/>
      <c r="G154" s="13"/>
      <c r="H154" s="14"/>
      <c r="I154" s="14"/>
      <c r="J154" s="14">
        <f t="shared" si="24"/>
        <v>0</v>
      </c>
      <c r="K154" s="14">
        <f t="shared" si="19"/>
        <v>0</v>
      </c>
      <c r="L154" s="14"/>
      <c r="M154" s="34" t="str">
        <f t="shared" si="20"/>
        <v/>
      </c>
      <c r="N154" s="41"/>
      <c r="O154" s="41"/>
      <c r="P154" s="41"/>
      <c r="Q154" s="41"/>
      <c r="R154" s="41"/>
      <c r="S154" s="41"/>
      <c r="T154" s="28">
        <f>IF(COUNTIF($F$11:F154,F154)=1,IF(SUMIF($F$11:$F$156,F154,$M$11:$M$156)&gt;=1000000,1000,SUMIF($F$11:$F$156,F154,$M$11:$M$156)*0.001),0)</f>
        <v>0</v>
      </c>
      <c r="U154" s="28" t="str">
        <f t="shared" ca="1" si="21"/>
        <v/>
      </c>
      <c r="V154" s="14" t="str">
        <f t="shared" si="22"/>
        <v/>
      </c>
      <c r="W154" s="14">
        <f t="shared" si="23"/>
        <v>0</v>
      </c>
      <c r="Y154" s="3" t="b">
        <f>IF(COUNTIF($W$11:W154,W154)=1,IF(W154&lt;&gt;"MALIN CİNSİ 1",IF(W154&lt;&gt;0,ROW(W154),"")))</f>
        <v>0</v>
      </c>
      <c r="AA154" s="3" t="e">
        <f>SMALL($Y$11:$Y$156,ROWS($A$1:A144))</f>
        <v>#NUM!</v>
      </c>
    </row>
    <row r="155" spans="1:27" ht="24.95" customHeight="1" x14ac:dyDescent="0.2">
      <c r="A155" s="12">
        <v>99</v>
      </c>
      <c r="B155" s="13"/>
      <c r="C155" s="40"/>
      <c r="D155" s="13"/>
      <c r="E155" s="20"/>
      <c r="F155" s="13"/>
      <c r="G155" s="13"/>
      <c r="H155" s="14"/>
      <c r="I155" s="14"/>
      <c r="J155" s="14">
        <f t="shared" si="24"/>
        <v>0</v>
      </c>
      <c r="K155" s="14">
        <f t="shared" si="19"/>
        <v>0</v>
      </c>
      <c r="L155" s="14"/>
      <c r="M155" s="34" t="str">
        <f t="shared" si="20"/>
        <v/>
      </c>
      <c r="N155" s="41"/>
      <c r="O155" s="41"/>
      <c r="P155" s="41"/>
      <c r="Q155" s="41"/>
      <c r="R155" s="41"/>
      <c r="S155" s="41"/>
      <c r="T155" s="28">
        <f>IF(COUNTIF($F$11:F155,F155)=1,IF(SUMIF($F$11:$F$156,F155,$M$11:$M$156)&gt;=1000000,1000,SUMIF($F$11:$F$156,F155,$M$11:$M$156)*0.001),0)</f>
        <v>0</v>
      </c>
      <c r="U155" s="28" t="str">
        <f t="shared" ca="1" si="21"/>
        <v/>
      </c>
      <c r="V155" s="14" t="str">
        <f t="shared" si="22"/>
        <v/>
      </c>
      <c r="W155" s="14">
        <f t="shared" si="23"/>
        <v>0</v>
      </c>
      <c r="Y155" s="3" t="b">
        <f>IF(COUNTIF($W$11:W155,W155)=1,IF(W155&lt;&gt;"MALIN CİNSİ 1",IF(W155&lt;&gt;0,ROW(W155),"")))</f>
        <v>0</v>
      </c>
      <c r="AA155" s="3" t="e">
        <f>SMALL($Y$11:$Y$156,ROWS($A$1:A145))</f>
        <v>#NUM!</v>
      </c>
    </row>
    <row r="156" spans="1:27" ht="24.95" customHeight="1" thickBot="1" x14ac:dyDescent="0.25">
      <c r="A156" s="12">
        <v>100</v>
      </c>
      <c r="B156" s="13"/>
      <c r="C156" s="40"/>
      <c r="D156" s="13"/>
      <c r="E156" s="20"/>
      <c r="F156" s="13"/>
      <c r="G156" s="13"/>
      <c r="H156" s="14"/>
      <c r="I156" s="14"/>
      <c r="J156" s="14">
        <f t="shared" si="24"/>
        <v>0</v>
      </c>
      <c r="K156" s="14">
        <f t="shared" si="19"/>
        <v>0</v>
      </c>
      <c r="L156" s="14"/>
      <c r="M156" s="34" t="str">
        <f t="shared" si="20"/>
        <v/>
      </c>
      <c r="N156" s="41"/>
      <c r="O156" s="41"/>
      <c r="P156" s="41"/>
      <c r="Q156" s="41"/>
      <c r="R156" s="41"/>
      <c r="S156" s="41"/>
      <c r="T156" s="28">
        <f>IF(COUNTIF($F$11:F156,F156)=1,IF(SUMIF($F$11:$F$156,F156,$M$11:$M$156)&gt;=1000000,1000,SUMIF($F$11:$F$156,F156,$M$11:$M$156)*0.001),0)</f>
        <v>0</v>
      </c>
      <c r="U156" s="28" t="str">
        <f t="shared" ca="1" si="21"/>
        <v/>
      </c>
      <c r="V156" s="14" t="str">
        <f t="shared" si="22"/>
        <v/>
      </c>
      <c r="W156" s="14">
        <f t="shared" si="23"/>
        <v>0</v>
      </c>
      <c r="Y156" s="3" t="b">
        <f>IF(COUNTIF($W$11:W156,W156)=1,IF(W156&lt;&gt;"MALIN CİNSİ 1",IF(W156&lt;&gt;0,ROW(W156),"")))</f>
        <v>0</v>
      </c>
      <c r="AA156" s="3" t="e">
        <f>SMALL($Y$11:$Y$156,ROWS($A$1:A146))</f>
        <v>#NUM!</v>
      </c>
    </row>
    <row r="157" spans="1:27" ht="24.95" customHeight="1" thickTop="1" thickBot="1" x14ac:dyDescent="0.3">
      <c r="A157" s="16" t="s">
        <v>26</v>
      </c>
      <c r="G157" s="10" t="s">
        <v>12</v>
      </c>
      <c r="H157" s="36">
        <f>SUM(H131:H156)</f>
        <v>0</v>
      </c>
      <c r="I157" s="11"/>
      <c r="J157" s="36">
        <f>SUM(J131:J156)</f>
        <v>0</v>
      </c>
      <c r="K157" s="36">
        <f>SUM(K131:K156)</f>
        <v>0</v>
      </c>
      <c r="L157" s="36">
        <f>SUM(L131:L156)</f>
        <v>0</v>
      </c>
      <c r="M157" s="36">
        <f>SUM(M131:M156)</f>
        <v>0</v>
      </c>
      <c r="N157" s="41"/>
      <c r="O157" s="41"/>
      <c r="P157" s="41"/>
      <c r="Q157" s="41"/>
      <c r="R157" s="41"/>
      <c r="S157" s="41"/>
      <c r="T157" s="32">
        <f>SUM(T132:T156)</f>
        <v>0</v>
      </c>
      <c r="U157" s="32">
        <f ca="1">SUM(U132:U156)</f>
        <v>0</v>
      </c>
      <c r="V157" s="32">
        <f>SUM(V132:V156)</f>
        <v>0</v>
      </c>
    </row>
    <row r="158" spans="1:27" ht="15.95" customHeight="1" thickTop="1" x14ac:dyDescent="0.2">
      <c r="N158" s="41"/>
      <c r="O158" s="41"/>
      <c r="P158" s="41"/>
      <c r="Q158" s="41"/>
      <c r="R158" s="41"/>
      <c r="S158" s="41"/>
    </row>
    <row r="159" spans="1:27" ht="15.95" customHeight="1" x14ac:dyDescent="0.2">
      <c r="N159" s="41"/>
      <c r="O159" s="41"/>
      <c r="P159" s="41"/>
      <c r="Q159" s="41"/>
      <c r="R159" s="41"/>
      <c r="S159" s="41"/>
    </row>
    <row r="160" spans="1:27" ht="15.95" customHeight="1" x14ac:dyDescent="0.2">
      <c r="N160" s="41"/>
      <c r="O160" s="41"/>
      <c r="P160" s="41"/>
      <c r="Q160" s="41"/>
      <c r="R160" s="41"/>
      <c r="S160" s="41"/>
    </row>
    <row r="161" spans="1:30" ht="15.95" customHeight="1" x14ac:dyDescent="0.2">
      <c r="N161" s="41"/>
      <c r="O161" s="41"/>
      <c r="P161" s="41"/>
      <c r="Q161" s="41"/>
      <c r="R161" s="41"/>
      <c r="S161" s="41"/>
    </row>
    <row r="162" spans="1:30" ht="15.95" customHeight="1" x14ac:dyDescent="0.2">
      <c r="N162" s="41"/>
      <c r="O162" s="41"/>
      <c r="P162" s="41"/>
      <c r="Q162" s="41"/>
      <c r="R162" s="41"/>
      <c r="S162" s="41"/>
    </row>
    <row r="163" spans="1:30" ht="24.95" customHeight="1" x14ac:dyDescent="0.3">
      <c r="C163" s="23"/>
      <c r="D163" s="23"/>
      <c r="E163" s="23"/>
      <c r="F163" s="23"/>
      <c r="G163" s="6" t="s">
        <v>16</v>
      </c>
      <c r="H163" s="6" t="s">
        <v>17</v>
      </c>
      <c r="I163" s="6" t="s">
        <v>18</v>
      </c>
      <c r="J163" s="6" t="s">
        <v>19</v>
      </c>
      <c r="K163" s="6" t="s">
        <v>10</v>
      </c>
      <c r="L163" s="6" t="s">
        <v>11</v>
      </c>
      <c r="M163" s="23"/>
      <c r="N163" s="41"/>
      <c r="O163" s="41"/>
      <c r="P163" s="41"/>
      <c r="Q163" s="41"/>
      <c r="R163" s="41"/>
      <c r="S163" s="41"/>
      <c r="AC163" s="23"/>
      <c r="AD163" s="6" t="s">
        <v>15</v>
      </c>
    </row>
    <row r="164" spans="1:30" ht="24.95" customHeight="1" x14ac:dyDescent="0.2">
      <c r="C164" s="23"/>
      <c r="D164" s="23"/>
      <c r="E164" s="23"/>
      <c r="F164" s="23"/>
      <c r="G164" s="5" t="str">
        <f>IF(AD164="","",AD164)</f>
        <v/>
      </c>
      <c r="H164" s="4" t="str">
        <f t="shared" ref="H164:H173" si="25">IF(G164="","",IF(SUMIF($W$11:$W$156,G164,$H$11:$H$156)=0,"",SUMIF($W$11:$W$156,G164,$H$11:$H$156)))</f>
        <v/>
      </c>
      <c r="I164" s="4" t="str">
        <f>IFERROR(IF(H164="",J164/#REF!,J164/H164),"")</f>
        <v/>
      </c>
      <c r="J164" s="4" t="str">
        <f t="shared" ref="J164:J173" si="26">IF(G164="","",IF(SUMIF($W$11:$W$156,G164,$J$11:$J$156)=0,"",SUMIF($W$11:$W$156,G164,$J$11:$J$156)))</f>
        <v/>
      </c>
      <c r="K164" s="4" t="str">
        <f t="shared" ref="K164:K173" si="27">IF(G164="","",IF(SUMIF($W$11:$W$156,G164,$T$11:$T$156)=0,"",SUMIF($W$11:$W$156,G164,$T$11:$T$156)))</f>
        <v/>
      </c>
      <c r="L164" s="4" t="str">
        <f t="shared" ref="L164:L173" si="28">IF(G164="","",IF(SUMIF($W$11:$W$156,G164,$U$11:$U$156)=0,"",SUMIF($W$11:$W$156,G164,$U$11:$U$156)))</f>
        <v/>
      </c>
      <c r="M164" s="23"/>
      <c r="N164" s="41"/>
      <c r="O164" s="41"/>
      <c r="P164" s="41"/>
      <c r="Q164" s="41"/>
      <c r="R164" s="41"/>
      <c r="S164" s="41"/>
      <c r="AC164" s="24">
        <v>1</v>
      </c>
      <c r="AD164" s="5" t="str" cm="1">
        <f t="array" ref="AD164">IFERROR(INDEX($W$11:$W$156,AA11-10,1),"")</f>
        <v/>
      </c>
    </row>
    <row r="165" spans="1:30" ht="24.95" customHeight="1" x14ac:dyDescent="0.2">
      <c r="C165" s="23"/>
      <c r="D165" s="23"/>
      <c r="E165" s="23"/>
      <c r="F165" s="23"/>
      <c r="G165" s="5" t="str">
        <f t="shared" ref="G165:G173" si="29">IF(AD165="","",AD165)</f>
        <v/>
      </c>
      <c r="H165" s="4" t="str">
        <f t="shared" si="25"/>
        <v/>
      </c>
      <c r="I165" s="4" t="str">
        <f>IFERROR(IF(H165="",J165/#REF!,J165/H165),"")</f>
        <v/>
      </c>
      <c r="J165" s="4" t="str">
        <f t="shared" si="26"/>
        <v/>
      </c>
      <c r="K165" s="4" t="str">
        <f t="shared" si="27"/>
        <v/>
      </c>
      <c r="L165" s="4" t="str">
        <f t="shared" si="28"/>
        <v/>
      </c>
      <c r="M165" s="23"/>
      <c r="N165" s="41"/>
      <c r="O165" s="41"/>
      <c r="P165" s="41"/>
      <c r="Q165" s="41"/>
      <c r="R165" s="41"/>
      <c r="S165" s="41"/>
      <c r="AC165" s="24">
        <v>2</v>
      </c>
      <c r="AD165" s="5" t="str" cm="1">
        <f t="array" ref="AD165">IFERROR(INDEX($W$11:$W$156,AA12-10,1),"")</f>
        <v/>
      </c>
    </row>
    <row r="166" spans="1:30" ht="24.95" customHeight="1" x14ac:dyDescent="0.2">
      <c r="C166" s="23"/>
      <c r="D166" s="23"/>
      <c r="E166" s="23"/>
      <c r="F166" s="23"/>
      <c r="G166" s="5" t="str">
        <f t="shared" si="29"/>
        <v/>
      </c>
      <c r="H166" s="4" t="str">
        <f t="shared" si="25"/>
        <v/>
      </c>
      <c r="I166" s="4" t="str">
        <f>IFERROR(IF(H166="",J166/#REF!,J166/H166),"")</f>
        <v/>
      </c>
      <c r="J166" s="4" t="str">
        <f t="shared" si="26"/>
        <v/>
      </c>
      <c r="K166" s="4" t="str">
        <f t="shared" si="27"/>
        <v/>
      </c>
      <c r="L166" s="4" t="str">
        <f t="shared" si="28"/>
        <v/>
      </c>
      <c r="M166" s="23"/>
      <c r="N166" s="41"/>
      <c r="O166" s="41"/>
      <c r="P166" s="41"/>
      <c r="Q166" s="41"/>
      <c r="R166" s="41"/>
      <c r="S166" s="41"/>
      <c r="AC166" s="24">
        <v>3</v>
      </c>
      <c r="AD166" s="5" t="str" cm="1">
        <f t="array" ref="AD166">IFERROR(INDEX($W$11:$W$156,AA13-10,1),"")</f>
        <v/>
      </c>
    </row>
    <row r="167" spans="1:30" ht="24.95" customHeight="1" x14ac:dyDescent="0.2">
      <c r="C167" s="23"/>
      <c r="D167" s="23"/>
      <c r="E167" s="23"/>
      <c r="F167" s="23"/>
      <c r="G167" s="5" t="str">
        <f t="shared" si="29"/>
        <v/>
      </c>
      <c r="H167" s="4" t="str">
        <f t="shared" si="25"/>
        <v/>
      </c>
      <c r="I167" s="4" t="str">
        <f>IFERROR(IF(H167="",J167/#REF!,J167/H167),"")</f>
        <v/>
      </c>
      <c r="J167" s="4" t="str">
        <f t="shared" si="26"/>
        <v/>
      </c>
      <c r="K167" s="4" t="str">
        <f t="shared" si="27"/>
        <v/>
      </c>
      <c r="L167" s="4" t="str">
        <f t="shared" si="28"/>
        <v/>
      </c>
      <c r="M167" s="23"/>
      <c r="N167" s="41"/>
      <c r="O167" s="41"/>
      <c r="P167" s="41"/>
      <c r="Q167" s="41"/>
      <c r="R167" s="41"/>
      <c r="S167" s="41"/>
      <c r="AC167" s="24">
        <v>4</v>
      </c>
      <c r="AD167" s="5" t="str" cm="1">
        <f t="array" ref="AD167">IFERROR(INDEX($W$11:$W$156,AA14-10,1),"")</f>
        <v/>
      </c>
    </row>
    <row r="168" spans="1:30" ht="24.95" customHeight="1" x14ac:dyDescent="0.2">
      <c r="C168" s="23"/>
      <c r="D168" s="23"/>
      <c r="E168" s="23"/>
      <c r="F168" s="23"/>
      <c r="G168" s="5" t="str">
        <f t="shared" si="29"/>
        <v/>
      </c>
      <c r="H168" s="4" t="str">
        <f t="shared" si="25"/>
        <v/>
      </c>
      <c r="I168" s="4" t="str">
        <f>IFERROR(IF(H168="",J168/#REF!,J168/H168),"")</f>
        <v/>
      </c>
      <c r="J168" s="4" t="str">
        <f t="shared" si="26"/>
        <v/>
      </c>
      <c r="K168" s="4" t="str">
        <f t="shared" si="27"/>
        <v/>
      </c>
      <c r="L168" s="4" t="str">
        <f t="shared" si="28"/>
        <v/>
      </c>
      <c r="M168" s="23"/>
      <c r="N168" s="41"/>
      <c r="O168" s="41"/>
      <c r="P168" s="41"/>
      <c r="Q168" s="41"/>
      <c r="R168" s="41"/>
      <c r="S168" s="41"/>
      <c r="AC168" s="24">
        <v>5</v>
      </c>
      <c r="AD168" s="5" t="str" cm="1">
        <f t="array" ref="AD168">IFERROR(INDEX($W$11:$W$156,AA15-10,1),"")</f>
        <v/>
      </c>
    </row>
    <row r="169" spans="1:30" ht="24.95" customHeight="1" x14ac:dyDescent="0.2">
      <c r="C169" s="23"/>
      <c r="D169" s="23"/>
      <c r="E169" s="23"/>
      <c r="F169" s="23"/>
      <c r="G169" s="5" t="str">
        <f t="shared" si="29"/>
        <v/>
      </c>
      <c r="H169" s="4" t="str">
        <f t="shared" si="25"/>
        <v/>
      </c>
      <c r="I169" s="4" t="str">
        <f>IFERROR(IF(H169="",J169/#REF!,J169/H169),"")</f>
        <v/>
      </c>
      <c r="J169" s="4" t="str">
        <f t="shared" si="26"/>
        <v/>
      </c>
      <c r="K169" s="4" t="str">
        <f t="shared" si="27"/>
        <v/>
      </c>
      <c r="L169" s="4" t="str">
        <f t="shared" si="28"/>
        <v/>
      </c>
      <c r="M169" s="23"/>
      <c r="N169" s="41"/>
      <c r="O169" s="41"/>
      <c r="P169" s="41"/>
      <c r="Q169" s="41"/>
      <c r="R169" s="41"/>
      <c r="S169" s="41"/>
      <c r="AC169" s="24">
        <v>6</v>
      </c>
      <c r="AD169" s="5" t="str" cm="1">
        <f t="array" ref="AD169">IFERROR(INDEX($W$11:$W$156,AA16-10,1),"")</f>
        <v/>
      </c>
    </row>
    <row r="170" spans="1:30" ht="24.95" customHeight="1" x14ac:dyDescent="0.2">
      <c r="C170" s="23"/>
      <c r="D170" s="23"/>
      <c r="E170" s="23"/>
      <c r="F170" s="23"/>
      <c r="G170" s="5" t="str">
        <f t="shared" si="29"/>
        <v/>
      </c>
      <c r="H170" s="4" t="str">
        <f t="shared" si="25"/>
        <v/>
      </c>
      <c r="I170" s="4" t="str">
        <f>IFERROR(IF(H170="",J170/#REF!,J170/H170),"")</f>
        <v/>
      </c>
      <c r="J170" s="4" t="str">
        <f t="shared" si="26"/>
        <v/>
      </c>
      <c r="K170" s="4" t="str">
        <f t="shared" si="27"/>
        <v/>
      </c>
      <c r="L170" s="4" t="str">
        <f t="shared" si="28"/>
        <v/>
      </c>
      <c r="M170" s="23"/>
      <c r="N170" s="41"/>
      <c r="O170" s="41"/>
      <c r="P170" s="41"/>
      <c r="Q170" s="41"/>
      <c r="R170" s="41"/>
      <c r="S170" s="41"/>
      <c r="AC170" s="24">
        <v>7</v>
      </c>
      <c r="AD170" s="5" t="str" cm="1">
        <f t="array" ref="AD170">IFERROR(INDEX($W$11:$W$156,AA17-10,1),"")</f>
        <v/>
      </c>
    </row>
    <row r="171" spans="1:30" ht="24.95" customHeight="1" x14ac:dyDescent="0.2">
      <c r="C171" s="23"/>
      <c r="D171" s="23"/>
      <c r="E171" s="23"/>
      <c r="F171" s="23"/>
      <c r="G171" s="5" t="str">
        <f t="shared" si="29"/>
        <v/>
      </c>
      <c r="H171" s="4" t="str">
        <f t="shared" si="25"/>
        <v/>
      </c>
      <c r="I171" s="4" t="str">
        <f>IFERROR(IF(H171="",J171/#REF!,J171/H171),"")</f>
        <v/>
      </c>
      <c r="J171" s="4" t="str">
        <f t="shared" si="26"/>
        <v/>
      </c>
      <c r="K171" s="4" t="str">
        <f t="shared" si="27"/>
        <v/>
      </c>
      <c r="L171" s="4" t="str">
        <f t="shared" si="28"/>
        <v/>
      </c>
      <c r="M171" s="23"/>
      <c r="N171" s="41"/>
      <c r="O171" s="41"/>
      <c r="P171" s="41"/>
      <c r="Q171" s="41"/>
      <c r="R171" s="41"/>
      <c r="S171" s="41"/>
      <c r="AC171" s="24">
        <v>8</v>
      </c>
      <c r="AD171" s="5" t="str" cm="1">
        <f t="array" ref="AD171">IFERROR(INDEX($W$11:$W$156,AA18-10,1),"")</f>
        <v/>
      </c>
    </row>
    <row r="172" spans="1:30" ht="24.95" customHeight="1" x14ac:dyDescent="0.2">
      <c r="C172" s="23"/>
      <c r="D172" s="23"/>
      <c r="E172" s="23"/>
      <c r="F172" s="23"/>
      <c r="G172" s="5" t="str">
        <f t="shared" si="29"/>
        <v/>
      </c>
      <c r="H172" s="4" t="str">
        <f t="shared" si="25"/>
        <v/>
      </c>
      <c r="I172" s="4" t="str">
        <f>IFERROR(IF(H172="",J172/#REF!,J172/H172),"")</f>
        <v/>
      </c>
      <c r="J172" s="4" t="str">
        <f t="shared" si="26"/>
        <v/>
      </c>
      <c r="K172" s="4" t="str">
        <f t="shared" si="27"/>
        <v/>
      </c>
      <c r="L172" s="4" t="str">
        <f t="shared" si="28"/>
        <v/>
      </c>
      <c r="M172" s="23"/>
      <c r="N172" s="41"/>
      <c r="O172" s="41"/>
      <c r="P172" s="41"/>
      <c r="Q172" s="41"/>
      <c r="R172" s="41"/>
      <c r="S172" s="41"/>
      <c r="AC172" s="24">
        <v>9</v>
      </c>
      <c r="AD172" s="5" t="str" cm="1">
        <f t="array" ref="AD172">IFERROR(INDEX($W$11:$W$156,AA19-10,1),"")</f>
        <v/>
      </c>
    </row>
    <row r="173" spans="1:30" ht="24.95" customHeight="1" x14ac:dyDescent="0.2">
      <c r="C173" s="23"/>
      <c r="D173" s="23"/>
      <c r="E173" s="23"/>
      <c r="F173" s="23"/>
      <c r="G173" s="5" t="str">
        <f t="shared" si="29"/>
        <v/>
      </c>
      <c r="H173" s="4" t="str">
        <f t="shared" si="25"/>
        <v/>
      </c>
      <c r="I173" s="4" t="str">
        <f>IFERROR(IF(H173="",J173/#REF!,J173/H173),"")</f>
        <v/>
      </c>
      <c r="J173" s="4" t="str">
        <f t="shared" si="26"/>
        <v/>
      </c>
      <c r="K173" s="4" t="str">
        <f t="shared" si="27"/>
        <v/>
      </c>
      <c r="L173" s="4" t="str">
        <f t="shared" si="28"/>
        <v/>
      </c>
      <c r="M173" s="23"/>
      <c r="N173" s="41"/>
      <c r="O173" s="41"/>
      <c r="P173" s="41"/>
      <c r="Q173" s="41"/>
      <c r="R173" s="41"/>
      <c r="S173" s="41"/>
      <c r="AC173" s="24">
        <v>10</v>
      </c>
      <c r="AD173" s="5" t="str" cm="1">
        <f t="array" ref="AD173">IFERROR(INDEX($W$11:$W$156,AA20-10,1),"")</f>
        <v/>
      </c>
    </row>
    <row r="174" spans="1:30" ht="24.95" customHeight="1" x14ac:dyDescent="0.25">
      <c r="A174" s="23"/>
      <c r="B174" s="23"/>
      <c r="C174" s="23"/>
      <c r="D174" s="23"/>
      <c r="E174" s="23"/>
      <c r="F174" s="23"/>
      <c r="G174" s="7"/>
      <c r="H174" s="8">
        <f>SUM(H164:H173)</f>
        <v>0</v>
      </c>
      <c r="I174" s="8" t="str">
        <f>IFERROR(IF(H174="",J174/#REF!,J174/H174),"")</f>
        <v/>
      </c>
      <c r="J174" s="8">
        <f>SUM(J164:J173)</f>
        <v>0</v>
      </c>
      <c r="K174" s="8">
        <f>SUM(K164:K173)</f>
        <v>0</v>
      </c>
      <c r="L174" s="8">
        <f>SUM(L164:L173)</f>
        <v>0</v>
      </c>
      <c r="M174" s="23"/>
      <c r="N174" s="41"/>
      <c r="O174" s="41"/>
      <c r="P174" s="41"/>
      <c r="Q174" s="41"/>
      <c r="R174" s="41"/>
      <c r="S174" s="41"/>
    </row>
    <row r="175" spans="1:30" ht="24.95" customHeight="1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 t="s">
        <v>12</v>
      </c>
      <c r="L175" s="8">
        <f>K174+L174</f>
        <v>0</v>
      </c>
      <c r="M175" s="22" t="s">
        <v>29</v>
      </c>
      <c r="N175" s="41"/>
      <c r="O175" s="41"/>
      <c r="P175" s="41"/>
      <c r="Q175" s="41"/>
      <c r="R175" s="41"/>
      <c r="S175" s="41"/>
    </row>
    <row r="176" spans="1:30" ht="24.95" customHeight="1" x14ac:dyDescent="0.2">
      <c r="N176" s="41"/>
      <c r="O176" s="41"/>
      <c r="P176" s="41"/>
      <c r="Q176" s="41"/>
      <c r="R176" s="41"/>
      <c r="S176" s="41"/>
    </row>
    <row r="177" spans="14:19" ht="15.95" customHeight="1" x14ac:dyDescent="0.2">
      <c r="N177" s="41"/>
      <c r="O177" s="41"/>
      <c r="P177" s="41"/>
      <c r="Q177" s="41"/>
      <c r="R177" s="41"/>
      <c r="S177" s="41"/>
    </row>
    <row r="178" spans="14:19" ht="15.95" customHeight="1" x14ac:dyDescent="0.2">
      <c r="N178" s="41"/>
      <c r="O178" s="41"/>
      <c r="P178" s="41"/>
      <c r="Q178" s="41"/>
      <c r="R178" s="41"/>
      <c r="S178" s="41"/>
    </row>
    <row r="179" spans="14:19" ht="15.95" customHeight="1" x14ac:dyDescent="0.2">
      <c r="N179" s="41"/>
      <c r="O179" s="41"/>
      <c r="P179" s="41"/>
      <c r="Q179" s="41"/>
      <c r="R179" s="41"/>
      <c r="S179" s="41"/>
    </row>
    <row r="180" spans="14:19" ht="15.95" customHeight="1" x14ac:dyDescent="0.2">
      <c r="N180" s="41"/>
      <c r="O180" s="41"/>
      <c r="P180" s="41"/>
      <c r="Q180" s="41"/>
      <c r="R180" s="41"/>
      <c r="S180" s="41"/>
    </row>
    <row r="181" spans="14:19" ht="15.95" customHeight="1" x14ac:dyDescent="0.2">
      <c r="N181" s="41"/>
      <c r="O181" s="41"/>
      <c r="P181" s="41"/>
      <c r="Q181" s="41"/>
      <c r="R181" s="41"/>
      <c r="S181" s="41"/>
    </row>
    <row r="182" spans="14:19" ht="15.95" customHeight="1" x14ac:dyDescent="0.2">
      <c r="N182" s="41"/>
      <c r="O182" s="41"/>
      <c r="P182" s="41"/>
      <c r="Q182" s="41"/>
      <c r="R182" s="41"/>
      <c r="S182" s="41"/>
    </row>
    <row r="183" spans="14:19" ht="15.95" customHeight="1" x14ac:dyDescent="0.2">
      <c r="N183" s="41"/>
      <c r="O183" s="41"/>
      <c r="P183" s="41"/>
      <c r="Q183" s="41"/>
      <c r="R183" s="41"/>
      <c r="S183" s="41"/>
    </row>
    <row r="184" spans="14:19" ht="15.95" customHeight="1" x14ac:dyDescent="0.2">
      <c r="N184" s="41"/>
      <c r="O184" s="41"/>
      <c r="P184" s="41"/>
      <c r="Q184" s="41"/>
      <c r="R184" s="41"/>
      <c r="S184" s="41"/>
    </row>
    <row r="185" spans="14:19" ht="15.95" customHeight="1" x14ac:dyDescent="0.2">
      <c r="N185" s="41"/>
      <c r="O185" s="41"/>
      <c r="P185" s="41"/>
      <c r="Q185" s="41"/>
      <c r="R185" s="41"/>
      <c r="S185" s="41"/>
    </row>
    <row r="186" spans="14:19" ht="15.95" customHeight="1" x14ac:dyDescent="0.2">
      <c r="N186" s="41"/>
      <c r="O186" s="41"/>
      <c r="P186" s="41"/>
      <c r="Q186" s="41"/>
      <c r="R186" s="41"/>
      <c r="S186" s="41"/>
    </row>
    <row r="187" spans="14:19" ht="15.95" customHeight="1" x14ac:dyDescent="0.2">
      <c r="N187" s="41"/>
      <c r="O187" s="41"/>
      <c r="P187" s="41"/>
      <c r="Q187" s="41"/>
      <c r="R187" s="41"/>
      <c r="S187" s="41"/>
    </row>
    <row r="188" spans="14:19" ht="15.95" customHeight="1" x14ac:dyDescent="0.2">
      <c r="N188" s="41"/>
      <c r="O188" s="41"/>
      <c r="P188" s="41"/>
      <c r="Q188" s="41"/>
      <c r="R188" s="41"/>
      <c r="S188" s="41"/>
    </row>
    <row r="189" spans="14:19" ht="15.95" customHeight="1" x14ac:dyDescent="0.2">
      <c r="N189" s="41"/>
      <c r="O189" s="41"/>
      <c r="P189" s="41"/>
      <c r="Q189" s="41"/>
      <c r="R189" s="41"/>
      <c r="S189" s="41"/>
    </row>
    <row r="190" spans="14:19" ht="15.95" customHeight="1" x14ac:dyDescent="0.2">
      <c r="N190" s="41"/>
      <c r="O190" s="41"/>
      <c r="P190" s="41"/>
      <c r="Q190" s="41"/>
      <c r="R190" s="41"/>
      <c r="S190" s="41"/>
    </row>
    <row r="191" spans="14:19" ht="15.95" customHeight="1" x14ac:dyDescent="0.2">
      <c r="N191" s="41"/>
      <c r="O191" s="41"/>
      <c r="P191" s="41"/>
      <c r="Q191" s="41"/>
      <c r="R191" s="41"/>
      <c r="S191" s="41"/>
    </row>
    <row r="192" spans="14:19" ht="15.95" customHeight="1" x14ac:dyDescent="0.2">
      <c r="N192" s="41"/>
      <c r="O192" s="41"/>
      <c r="P192" s="41"/>
      <c r="Q192" s="41"/>
      <c r="R192" s="41"/>
      <c r="S192" s="41"/>
    </row>
  </sheetData>
  <sheetProtection formatCells="0" formatRows="0"/>
  <mergeCells count="102">
    <mergeCell ref="A1:M5"/>
    <mergeCell ref="L6:M6"/>
    <mergeCell ref="A6:K6"/>
    <mergeCell ref="W129:W130"/>
    <mergeCell ref="B131:F131"/>
    <mergeCell ref="L129:L130"/>
    <mergeCell ref="M129:M130"/>
    <mergeCell ref="T129:T130"/>
    <mergeCell ref="U129:U130"/>
    <mergeCell ref="V129:V130"/>
    <mergeCell ref="G129:G130"/>
    <mergeCell ref="H129:H130"/>
    <mergeCell ref="I129:I130"/>
    <mergeCell ref="J129:J130"/>
    <mergeCell ref="K129:K130"/>
    <mergeCell ref="F129:F130"/>
    <mergeCell ref="A121:M126"/>
    <mergeCell ref="A127:F127"/>
    <mergeCell ref="G127:J127"/>
    <mergeCell ref="A128:F128"/>
    <mergeCell ref="G128:J128"/>
    <mergeCell ref="A129:A130"/>
    <mergeCell ref="B129:B130"/>
    <mergeCell ref="C129:C130"/>
    <mergeCell ref="D129:D130"/>
    <mergeCell ref="E129:E130"/>
    <mergeCell ref="T88:T89"/>
    <mergeCell ref="U88:U89"/>
    <mergeCell ref="V88:V89"/>
    <mergeCell ref="W88:W89"/>
    <mergeCell ref="B90:F90"/>
    <mergeCell ref="A87:F87"/>
    <mergeCell ref="G87:J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F9:F10"/>
    <mergeCell ref="A40:M45"/>
    <mergeCell ref="A46:F46"/>
    <mergeCell ref="G46:J46"/>
    <mergeCell ref="A9:A10"/>
    <mergeCell ref="L9:L10"/>
    <mergeCell ref="B9:B10"/>
    <mergeCell ref="G9:G10"/>
    <mergeCell ref="C9:C10"/>
    <mergeCell ref="H9:H10"/>
    <mergeCell ref="T48:T49"/>
    <mergeCell ref="B50:F50"/>
    <mergeCell ref="A80:M85"/>
    <mergeCell ref="A86:F86"/>
    <mergeCell ref="G86:J86"/>
    <mergeCell ref="Z4:Z5"/>
    <mergeCell ref="W9:W10"/>
    <mergeCell ref="T9:T10"/>
    <mergeCell ref="U9:U10"/>
    <mergeCell ref="V9:V10"/>
    <mergeCell ref="K9:K10"/>
    <mergeCell ref="I9:I10"/>
    <mergeCell ref="M9:M10"/>
    <mergeCell ref="J9:J10"/>
    <mergeCell ref="A7:F7"/>
    <mergeCell ref="G7:J7"/>
    <mergeCell ref="A8:F8"/>
    <mergeCell ref="G8:J8"/>
    <mergeCell ref="U48:U49"/>
    <mergeCell ref="V48:V49"/>
    <mergeCell ref="W48:W49"/>
    <mergeCell ref="I48:I49"/>
    <mergeCell ref="D9:D10"/>
    <mergeCell ref="E9:E10"/>
    <mergeCell ref="A47:F47"/>
    <mergeCell ref="G47:J47"/>
    <mergeCell ref="L48:L49"/>
    <mergeCell ref="A48:A49"/>
    <mergeCell ref="B48:B49"/>
    <mergeCell ref="C48:C49"/>
    <mergeCell ref="D48:D49"/>
    <mergeCell ref="E48:E49"/>
    <mergeCell ref="F48:F49"/>
    <mergeCell ref="G48:G49"/>
    <mergeCell ref="H48:H49"/>
    <mergeCell ref="K7:M7"/>
    <mergeCell ref="K8:M8"/>
    <mergeCell ref="K46:M46"/>
    <mergeCell ref="K47:M47"/>
    <mergeCell ref="K86:M86"/>
    <mergeCell ref="K87:M87"/>
    <mergeCell ref="K127:M127"/>
    <mergeCell ref="K128:M128"/>
    <mergeCell ref="J48:J49"/>
    <mergeCell ref="K48:K49"/>
    <mergeCell ref="M48:M49"/>
    <mergeCell ref="K88:K89"/>
    <mergeCell ref="L88:L89"/>
    <mergeCell ref="M88:M89"/>
  </mergeCells>
  <phoneticPr fontId="0" type="noConversion"/>
  <dataValidations count="3">
    <dataValidation type="textLength" allowBlank="1" showInputMessage="1" showErrorMessage="1" error="HATALI GİRİŞ" sqref="C132:C156 C11:C35 C51:C75 C91:C115" xr:uid="{00000000-0002-0000-0000-000000000000}">
      <formula1>11</formula1>
      <formula2>11</formula2>
    </dataValidation>
    <dataValidation type="textLength" allowBlank="1" showInputMessage="1" showErrorMessage="1" sqref="K8 T8" xr:uid="{00000000-0002-0000-0000-000001000000}">
      <formula1>10</formula1>
      <formula2>11</formula2>
    </dataValidation>
    <dataValidation type="date" operator="lessThanOrEqual" allowBlank="1" showInputMessage="1" showErrorMessage="1" error="HATALI GİRİŞ" sqref="E132:E156 E11:E35 E51:E75 E91:E115" xr:uid="{00000000-0002-0000-0000-000002000000}">
      <formula1>TODAY()</formula1>
    </dataValidation>
  </dataValidations>
  <printOptions horizontalCentered="1" verticalCentered="1"/>
  <pageMargins left="0.19685039370078741" right="0.19685039370078741" top="0" bottom="0.6692913385826772" header="0" footer="0.11811023622047245"/>
  <pageSetup paperSize="9" scale="56" firstPageNumber="0" orientation="landscape" horizontalDpi="300" verticalDpi="300" r:id="rId1"/>
  <headerFooter alignWithMargins="0"/>
  <ignoredErrors>
    <ignoredError sqref="A39 T48:X49 B47:G47 T88:X89 B87:F87 T129:X130 B128:G128 H47:J47 H87:J87 H128:J128 A11:A35 J132 J91 U11:X11 J11:K35 X12:X35 J52:K75 X51:X75 J92:K115 X91:X115 J133:K156 X132:X156 M11:M35 M51:M75 M91:M115 M132:M156 A50:G50 U50:X50 A76:G76 A90:G90 U90:X90 A116:G116 A131:G131 T131:X131 A157:G157 I157 T157:X159 A36:G36 A46:K46 T36:X47 A86:K86 T76:X87 A127:K127 T116:X128 I36:M36 I131:M131 I116:M116 I90:M90 I76:M76 I50:M50 A158:M159 A117:M126 A77:M85 A129:M130 A88:M89 A48:M49 C39:M39 A40:M45 A37:M38" unlockedFormula="1"/>
    <ignoredError sqref="I167:L17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Tablo1</vt:lpstr>
      <vt:lpstr>Excel_BuiltIn_Print_Area_1</vt:lpstr>
      <vt:lpstr>Tablo1!Yazdırma_Alanı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İzmirTicaretBorsası</dc:creator>
  <cp:lastModifiedBy>Ramazan</cp:lastModifiedBy>
  <cp:lastPrinted>2023-01-02T12:24:25Z</cp:lastPrinted>
  <dcterms:created xsi:type="dcterms:W3CDTF">2012-09-29T20:39:53Z</dcterms:created>
  <dcterms:modified xsi:type="dcterms:W3CDTF">2023-04-26T09:05:45Z</dcterms:modified>
</cp:coreProperties>
</file>