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igit.terzi\Desktop\"/>
    </mc:Choice>
  </mc:AlternateContent>
  <bookViews>
    <workbookView xWindow="-120" yWindow="330" windowWidth="29040" windowHeight="15990"/>
  </bookViews>
  <sheets>
    <sheet name="Tablo1" sheetId="1" r:id="rId1"/>
  </sheets>
  <definedNames>
    <definedName name="_xlnm._FilterDatabase" localSheetId="0" hidden="1">Tablo1!$A$9:$M$26</definedName>
    <definedName name="Excel_BuiltIn_Print_Area_1">Tablo1!$9:$65370</definedName>
    <definedName name="_xlnm.Print_Area" localSheetId="0">Tablo1!$A$1:$V$41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76" i="1" l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H41" i="1"/>
  <c r="H55" i="1" s="1"/>
  <c r="H86" i="1" s="1"/>
  <c r="H100" i="1" s="1"/>
  <c r="H131" i="1" s="1"/>
  <c r="H146" i="1" s="1"/>
  <c r="H177" i="1" s="1"/>
  <c r="Y169" i="1"/>
  <c r="Y170" i="1"/>
  <c r="Y171" i="1"/>
  <c r="Y172" i="1"/>
  <c r="Y175" i="1" l="1"/>
  <c r="X175" i="1"/>
  <c r="W175" i="1"/>
  <c r="X171" i="1"/>
  <c r="W171" i="1"/>
  <c r="X169" i="1"/>
  <c r="W169" i="1"/>
  <c r="Y168" i="1"/>
  <c r="X168" i="1"/>
  <c r="W168" i="1"/>
  <c r="Y167" i="1"/>
  <c r="X167" i="1"/>
  <c r="W167" i="1"/>
  <c r="Y166" i="1"/>
  <c r="X166" i="1"/>
  <c r="W166" i="1"/>
  <c r="Y165" i="1"/>
  <c r="X165" i="1"/>
  <c r="W165" i="1"/>
  <c r="Y164" i="1"/>
  <c r="X164" i="1"/>
  <c r="W164" i="1"/>
  <c r="Y163" i="1"/>
  <c r="X163" i="1"/>
  <c r="W163" i="1"/>
  <c r="Y162" i="1"/>
  <c r="X162" i="1"/>
  <c r="W162" i="1"/>
  <c r="Y161" i="1"/>
  <c r="X161" i="1"/>
  <c r="W161" i="1"/>
  <c r="Y160" i="1"/>
  <c r="X160" i="1"/>
  <c r="W160" i="1"/>
  <c r="Y159" i="1"/>
  <c r="X159" i="1"/>
  <c r="W159" i="1"/>
  <c r="Y158" i="1"/>
  <c r="X158" i="1"/>
  <c r="W158" i="1"/>
  <c r="Y157" i="1"/>
  <c r="X157" i="1"/>
  <c r="W157" i="1"/>
  <c r="Y156" i="1"/>
  <c r="X156" i="1"/>
  <c r="W156" i="1"/>
  <c r="Y155" i="1"/>
  <c r="X155" i="1"/>
  <c r="W155" i="1"/>
  <c r="Y147" i="1"/>
  <c r="X147" i="1"/>
  <c r="W147" i="1"/>
  <c r="Y130" i="1"/>
  <c r="X130" i="1"/>
  <c r="W130" i="1"/>
  <c r="Y129" i="1"/>
  <c r="X129" i="1"/>
  <c r="W129" i="1"/>
  <c r="Y128" i="1"/>
  <c r="X128" i="1"/>
  <c r="W128" i="1"/>
  <c r="Y127" i="1"/>
  <c r="X127" i="1"/>
  <c r="W127" i="1"/>
  <c r="Y126" i="1"/>
  <c r="X126" i="1"/>
  <c r="W126" i="1"/>
  <c r="Y125" i="1"/>
  <c r="X125" i="1"/>
  <c r="W125" i="1"/>
  <c r="Y124" i="1"/>
  <c r="X124" i="1"/>
  <c r="W124" i="1"/>
  <c r="Y123" i="1"/>
  <c r="X123" i="1"/>
  <c r="W123" i="1"/>
  <c r="Y122" i="1"/>
  <c r="X122" i="1"/>
  <c r="W122" i="1"/>
  <c r="Y121" i="1"/>
  <c r="X121" i="1"/>
  <c r="W121" i="1"/>
  <c r="Y120" i="1"/>
  <c r="X120" i="1"/>
  <c r="W120" i="1"/>
  <c r="Y119" i="1"/>
  <c r="X119" i="1"/>
  <c r="W119" i="1"/>
  <c r="Y118" i="1"/>
  <c r="X118" i="1"/>
  <c r="W118" i="1"/>
  <c r="Y117" i="1"/>
  <c r="X117" i="1"/>
  <c r="W117" i="1"/>
  <c r="Y116" i="1"/>
  <c r="X116" i="1"/>
  <c r="W116" i="1"/>
  <c r="Y115" i="1"/>
  <c r="X115" i="1"/>
  <c r="W115" i="1"/>
  <c r="Y114" i="1"/>
  <c r="X114" i="1"/>
  <c r="W114" i="1"/>
  <c r="Y113" i="1"/>
  <c r="X113" i="1"/>
  <c r="W113" i="1"/>
  <c r="Y112" i="1"/>
  <c r="X112" i="1"/>
  <c r="W112" i="1"/>
  <c r="Y111" i="1"/>
  <c r="X111" i="1"/>
  <c r="W111" i="1"/>
  <c r="Y110" i="1"/>
  <c r="X110" i="1"/>
  <c r="W110" i="1"/>
  <c r="Y109" i="1"/>
  <c r="X109" i="1"/>
  <c r="W109" i="1"/>
  <c r="Y108" i="1"/>
  <c r="X108" i="1"/>
  <c r="W108" i="1"/>
  <c r="Y107" i="1"/>
  <c r="X107" i="1"/>
  <c r="W107" i="1"/>
  <c r="Y106" i="1"/>
  <c r="X106" i="1"/>
  <c r="W106" i="1"/>
  <c r="Y105" i="1"/>
  <c r="X105" i="1"/>
  <c r="W105" i="1"/>
  <c r="Y104" i="1"/>
  <c r="X104" i="1"/>
  <c r="W104" i="1"/>
  <c r="Y103" i="1"/>
  <c r="X103" i="1"/>
  <c r="W103" i="1"/>
  <c r="Y102" i="1"/>
  <c r="X102" i="1"/>
  <c r="W102" i="1"/>
  <c r="Y101" i="1"/>
  <c r="X101" i="1"/>
  <c r="W101" i="1"/>
  <c r="Y85" i="1"/>
  <c r="X85" i="1"/>
  <c r="W85" i="1"/>
  <c r="Y84" i="1"/>
  <c r="X84" i="1"/>
  <c r="W84" i="1"/>
  <c r="Y83" i="1"/>
  <c r="X83" i="1"/>
  <c r="W83" i="1"/>
  <c r="Y82" i="1"/>
  <c r="X82" i="1"/>
  <c r="W82" i="1"/>
  <c r="Y81" i="1"/>
  <c r="X81" i="1"/>
  <c r="W81" i="1"/>
  <c r="Y80" i="1"/>
  <c r="X80" i="1"/>
  <c r="W80" i="1"/>
  <c r="Y79" i="1"/>
  <c r="X79" i="1"/>
  <c r="W79" i="1"/>
  <c r="Y78" i="1"/>
  <c r="X78" i="1"/>
  <c r="W78" i="1"/>
  <c r="Y77" i="1"/>
  <c r="X77" i="1"/>
  <c r="W77" i="1"/>
  <c r="Y76" i="1"/>
  <c r="X76" i="1"/>
  <c r="W76" i="1"/>
  <c r="Y75" i="1"/>
  <c r="X75" i="1"/>
  <c r="W75" i="1"/>
  <c r="Y74" i="1"/>
  <c r="X74" i="1"/>
  <c r="W74" i="1"/>
  <c r="Y73" i="1"/>
  <c r="X73" i="1"/>
  <c r="W73" i="1"/>
  <c r="Y72" i="1"/>
  <c r="X72" i="1"/>
  <c r="W72" i="1"/>
  <c r="Y71" i="1"/>
  <c r="X71" i="1"/>
  <c r="W71" i="1"/>
  <c r="Y70" i="1"/>
  <c r="X70" i="1"/>
  <c r="W70" i="1"/>
  <c r="Y69" i="1"/>
  <c r="X69" i="1"/>
  <c r="W69" i="1"/>
  <c r="Y68" i="1"/>
  <c r="X68" i="1"/>
  <c r="W68" i="1"/>
  <c r="Y67" i="1"/>
  <c r="X67" i="1"/>
  <c r="W67" i="1"/>
  <c r="Y66" i="1"/>
  <c r="X66" i="1"/>
  <c r="W66" i="1"/>
  <c r="Y65" i="1"/>
  <c r="X65" i="1"/>
  <c r="W65" i="1"/>
  <c r="Y64" i="1"/>
  <c r="X64" i="1"/>
  <c r="W64" i="1"/>
  <c r="Y63" i="1"/>
  <c r="X63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Y58" i="1"/>
  <c r="X58" i="1"/>
  <c r="W58" i="1"/>
  <c r="Y57" i="1"/>
  <c r="X57" i="1"/>
  <c r="W57" i="1"/>
  <c r="Y56" i="1"/>
  <c r="X56" i="1"/>
  <c r="W56" i="1"/>
  <c r="W19" i="1"/>
  <c r="Y19" i="1" s="1"/>
  <c r="W20" i="1"/>
  <c r="Y20" i="1" s="1"/>
  <c r="W21" i="1"/>
  <c r="Y21" i="1" s="1"/>
  <c r="W22" i="1"/>
  <c r="Y22" i="1" s="1"/>
  <c r="W24" i="1"/>
  <c r="X24" i="1"/>
  <c r="Y24" i="1"/>
  <c r="W25" i="1"/>
  <c r="X25" i="1"/>
  <c r="Y25" i="1"/>
  <c r="W26" i="1"/>
  <c r="X26" i="1"/>
  <c r="Y26" i="1"/>
  <c r="W27" i="1"/>
  <c r="X27" i="1"/>
  <c r="Y27" i="1"/>
  <c r="W28" i="1"/>
  <c r="X28" i="1"/>
  <c r="Y28" i="1"/>
  <c r="W29" i="1"/>
  <c r="X29" i="1"/>
  <c r="Y29" i="1"/>
  <c r="W30" i="1"/>
  <c r="X30" i="1"/>
  <c r="Y30" i="1"/>
  <c r="W31" i="1"/>
  <c r="X31" i="1"/>
  <c r="Y31" i="1"/>
  <c r="W32" i="1"/>
  <c r="X32" i="1"/>
  <c r="Y32" i="1"/>
  <c r="W33" i="1"/>
  <c r="X33" i="1"/>
  <c r="Y33" i="1"/>
  <c r="W34" i="1"/>
  <c r="X34" i="1"/>
  <c r="Y34" i="1"/>
  <c r="W35" i="1"/>
  <c r="X35" i="1"/>
  <c r="Y35" i="1"/>
  <c r="W36" i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X21" i="1" l="1"/>
  <c r="X20" i="1"/>
  <c r="X22" i="1"/>
  <c r="J147" i="1" l="1"/>
  <c r="K147" i="1" s="1"/>
  <c r="J101" i="1"/>
  <c r="K101" i="1" s="1"/>
  <c r="J56" i="1"/>
  <c r="K56" i="1" s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K143" i="1" l="1"/>
  <c r="K97" i="1"/>
  <c r="K52" i="1"/>
  <c r="G143" i="1"/>
  <c r="G97" i="1"/>
  <c r="G52" i="1"/>
  <c r="A143" i="1"/>
  <c r="A97" i="1"/>
  <c r="A52" i="1"/>
  <c r="M176" i="1" l="1"/>
  <c r="J176" i="1"/>
  <c r="K176" i="1" s="1"/>
  <c r="M175" i="1"/>
  <c r="J175" i="1"/>
  <c r="K175" i="1" s="1"/>
  <c r="J174" i="1"/>
  <c r="K174" i="1" s="1"/>
  <c r="J173" i="1"/>
  <c r="K173" i="1" s="1"/>
  <c r="J172" i="1"/>
  <c r="K172" i="1" s="1"/>
  <c r="M171" i="1"/>
  <c r="J171" i="1"/>
  <c r="K171" i="1" s="1"/>
  <c r="J170" i="1"/>
  <c r="K170" i="1" s="1"/>
  <c r="M169" i="1"/>
  <c r="J169" i="1"/>
  <c r="K169" i="1" s="1"/>
  <c r="M168" i="1"/>
  <c r="J168" i="1"/>
  <c r="K168" i="1" s="1"/>
  <c r="M167" i="1"/>
  <c r="J167" i="1"/>
  <c r="K167" i="1" s="1"/>
  <c r="M166" i="1"/>
  <c r="J166" i="1"/>
  <c r="K166" i="1" s="1"/>
  <c r="M165" i="1"/>
  <c r="J165" i="1"/>
  <c r="K165" i="1" s="1"/>
  <c r="M164" i="1"/>
  <c r="J164" i="1"/>
  <c r="K164" i="1" s="1"/>
  <c r="M163" i="1"/>
  <c r="J163" i="1"/>
  <c r="K163" i="1" s="1"/>
  <c r="M162" i="1"/>
  <c r="J162" i="1"/>
  <c r="K162" i="1" s="1"/>
  <c r="M161" i="1"/>
  <c r="J161" i="1"/>
  <c r="K161" i="1" s="1"/>
  <c r="M160" i="1"/>
  <c r="J160" i="1"/>
  <c r="K160" i="1" s="1"/>
  <c r="M159" i="1"/>
  <c r="J159" i="1"/>
  <c r="K159" i="1" s="1"/>
  <c r="M158" i="1"/>
  <c r="J158" i="1"/>
  <c r="K158" i="1" s="1"/>
  <c r="M157" i="1"/>
  <c r="J157" i="1"/>
  <c r="K157" i="1" s="1"/>
  <c r="M156" i="1"/>
  <c r="J156" i="1"/>
  <c r="K156" i="1" s="1"/>
  <c r="M155" i="1"/>
  <c r="J155" i="1"/>
  <c r="K155" i="1" s="1"/>
  <c r="J154" i="1"/>
  <c r="K154" i="1" s="1"/>
  <c r="M153" i="1"/>
  <c r="J153" i="1"/>
  <c r="K153" i="1" s="1"/>
  <c r="J152" i="1"/>
  <c r="K152" i="1" s="1"/>
  <c r="M151" i="1"/>
  <c r="J151" i="1"/>
  <c r="K151" i="1" s="1"/>
  <c r="J150" i="1"/>
  <c r="K150" i="1" s="1"/>
  <c r="J149" i="1"/>
  <c r="K149" i="1" s="1"/>
  <c r="J148" i="1"/>
  <c r="M147" i="1"/>
  <c r="M130" i="1"/>
  <c r="J130" i="1"/>
  <c r="K130" i="1" s="1"/>
  <c r="M129" i="1"/>
  <c r="J129" i="1"/>
  <c r="K129" i="1" s="1"/>
  <c r="M128" i="1"/>
  <c r="J128" i="1"/>
  <c r="K128" i="1" s="1"/>
  <c r="M127" i="1"/>
  <c r="J127" i="1"/>
  <c r="K127" i="1" s="1"/>
  <c r="M126" i="1"/>
  <c r="J126" i="1"/>
  <c r="K126" i="1" s="1"/>
  <c r="M125" i="1"/>
  <c r="J125" i="1"/>
  <c r="K125" i="1" s="1"/>
  <c r="M124" i="1"/>
  <c r="J124" i="1"/>
  <c r="K124" i="1" s="1"/>
  <c r="M123" i="1"/>
  <c r="J123" i="1"/>
  <c r="K123" i="1" s="1"/>
  <c r="M122" i="1"/>
  <c r="J122" i="1"/>
  <c r="K122" i="1" s="1"/>
  <c r="M121" i="1"/>
  <c r="J121" i="1"/>
  <c r="K121" i="1" s="1"/>
  <c r="M120" i="1"/>
  <c r="J120" i="1"/>
  <c r="K120" i="1" s="1"/>
  <c r="M119" i="1"/>
  <c r="J119" i="1"/>
  <c r="K119" i="1" s="1"/>
  <c r="M118" i="1"/>
  <c r="J118" i="1"/>
  <c r="K118" i="1" s="1"/>
  <c r="M117" i="1"/>
  <c r="J117" i="1"/>
  <c r="K117" i="1" s="1"/>
  <c r="M116" i="1"/>
  <c r="J116" i="1"/>
  <c r="K116" i="1" s="1"/>
  <c r="M115" i="1"/>
  <c r="J115" i="1"/>
  <c r="K115" i="1" s="1"/>
  <c r="M114" i="1"/>
  <c r="J114" i="1"/>
  <c r="K114" i="1" s="1"/>
  <c r="M113" i="1"/>
  <c r="J113" i="1"/>
  <c r="K113" i="1" s="1"/>
  <c r="M112" i="1"/>
  <c r="J112" i="1"/>
  <c r="K112" i="1" s="1"/>
  <c r="M111" i="1"/>
  <c r="J111" i="1"/>
  <c r="K111" i="1" s="1"/>
  <c r="M110" i="1"/>
  <c r="J110" i="1"/>
  <c r="K110" i="1" s="1"/>
  <c r="M109" i="1"/>
  <c r="J109" i="1"/>
  <c r="K109" i="1" s="1"/>
  <c r="M108" i="1"/>
  <c r="J108" i="1"/>
  <c r="K108" i="1" s="1"/>
  <c r="M107" i="1"/>
  <c r="J107" i="1"/>
  <c r="K107" i="1" s="1"/>
  <c r="M106" i="1"/>
  <c r="J106" i="1"/>
  <c r="K106" i="1" s="1"/>
  <c r="M105" i="1"/>
  <c r="J105" i="1"/>
  <c r="K105" i="1" s="1"/>
  <c r="M104" i="1"/>
  <c r="J104" i="1"/>
  <c r="K104" i="1" s="1"/>
  <c r="M103" i="1"/>
  <c r="J103" i="1"/>
  <c r="K103" i="1" s="1"/>
  <c r="J102" i="1"/>
  <c r="M101" i="1"/>
  <c r="M56" i="1"/>
  <c r="M149" i="1" l="1"/>
  <c r="M150" i="1"/>
  <c r="M152" i="1"/>
  <c r="M154" i="1"/>
  <c r="M174" i="1"/>
  <c r="M170" i="1"/>
  <c r="M173" i="1"/>
  <c r="M172" i="1"/>
  <c r="K148" i="1"/>
  <c r="M148" i="1" s="1"/>
  <c r="K102" i="1"/>
  <c r="M102" i="1" s="1"/>
  <c r="J85" i="1"/>
  <c r="K85" i="1" s="1"/>
  <c r="M84" i="1"/>
  <c r="J84" i="1"/>
  <c r="K84" i="1" s="1"/>
  <c r="M83" i="1"/>
  <c r="J83" i="1"/>
  <c r="K83" i="1" s="1"/>
  <c r="M82" i="1"/>
  <c r="J82" i="1"/>
  <c r="K82" i="1" s="1"/>
  <c r="M81" i="1"/>
  <c r="J81" i="1"/>
  <c r="K81" i="1" s="1"/>
  <c r="M80" i="1"/>
  <c r="J80" i="1"/>
  <c r="K80" i="1" s="1"/>
  <c r="M79" i="1"/>
  <c r="J79" i="1"/>
  <c r="K79" i="1" s="1"/>
  <c r="M78" i="1"/>
  <c r="J78" i="1"/>
  <c r="K78" i="1" s="1"/>
  <c r="M77" i="1"/>
  <c r="J77" i="1"/>
  <c r="K77" i="1" s="1"/>
  <c r="M76" i="1"/>
  <c r="J76" i="1"/>
  <c r="K76" i="1" s="1"/>
  <c r="M75" i="1"/>
  <c r="J75" i="1"/>
  <c r="K75" i="1" s="1"/>
  <c r="M74" i="1"/>
  <c r="J74" i="1"/>
  <c r="K74" i="1" s="1"/>
  <c r="M73" i="1"/>
  <c r="J73" i="1"/>
  <c r="K73" i="1" s="1"/>
  <c r="M72" i="1"/>
  <c r="J72" i="1"/>
  <c r="K72" i="1" s="1"/>
  <c r="M71" i="1"/>
  <c r="J71" i="1"/>
  <c r="K71" i="1" s="1"/>
  <c r="M70" i="1"/>
  <c r="J70" i="1"/>
  <c r="K70" i="1" s="1"/>
  <c r="M69" i="1"/>
  <c r="J69" i="1"/>
  <c r="K69" i="1" s="1"/>
  <c r="M68" i="1"/>
  <c r="J68" i="1"/>
  <c r="K68" i="1" s="1"/>
  <c r="M67" i="1"/>
  <c r="J67" i="1"/>
  <c r="K67" i="1" s="1"/>
  <c r="M66" i="1"/>
  <c r="J66" i="1"/>
  <c r="K66" i="1" s="1"/>
  <c r="M65" i="1"/>
  <c r="J65" i="1"/>
  <c r="K65" i="1" s="1"/>
  <c r="M64" i="1"/>
  <c r="J64" i="1"/>
  <c r="K64" i="1" s="1"/>
  <c r="M63" i="1"/>
  <c r="J63" i="1"/>
  <c r="K63" i="1" s="1"/>
  <c r="M62" i="1"/>
  <c r="J62" i="1"/>
  <c r="K62" i="1" s="1"/>
  <c r="M61" i="1"/>
  <c r="J61" i="1"/>
  <c r="K61" i="1" s="1"/>
  <c r="M60" i="1"/>
  <c r="J60" i="1"/>
  <c r="K60" i="1" s="1"/>
  <c r="M59" i="1"/>
  <c r="J59" i="1"/>
  <c r="K59" i="1" s="1"/>
  <c r="M58" i="1"/>
  <c r="J58" i="1"/>
  <c r="K58" i="1" s="1"/>
  <c r="M57" i="1"/>
  <c r="J57" i="1"/>
  <c r="K57" i="1" s="1"/>
  <c r="K13" i="1"/>
  <c r="K12" i="1"/>
  <c r="K11" i="1"/>
  <c r="K14" i="1"/>
  <c r="K15" i="1"/>
  <c r="K16" i="1"/>
  <c r="M16" i="1" s="1"/>
  <c r="K17" i="1"/>
  <c r="K18" i="1"/>
  <c r="M18" i="1" s="1"/>
  <c r="K19" i="1"/>
  <c r="M19" i="1" s="1"/>
  <c r="X19" i="1" s="1"/>
  <c r="AB1" i="1"/>
  <c r="K20" i="1"/>
  <c r="M20" i="1" s="1"/>
  <c r="K21" i="1"/>
  <c r="K22" i="1"/>
  <c r="M22" i="1" s="1"/>
  <c r="K23" i="1"/>
  <c r="M23" i="1" s="1"/>
  <c r="K24" i="1"/>
  <c r="K25" i="1"/>
  <c r="K26" i="1"/>
  <c r="M26" i="1" s="1"/>
  <c r="K27" i="1"/>
  <c r="M27" i="1" s="1"/>
  <c r="K28" i="1"/>
  <c r="M28" i="1" s="1"/>
  <c r="K29" i="1"/>
  <c r="K30" i="1"/>
  <c r="M30" i="1" s="1"/>
  <c r="K31" i="1"/>
  <c r="K32" i="1"/>
  <c r="M32" i="1" s="1"/>
  <c r="J33" i="1"/>
  <c r="K33" i="1" s="1"/>
  <c r="M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M31" i="1"/>
  <c r="L41" i="1"/>
  <c r="L55" i="1" s="1"/>
  <c r="L86" i="1" s="1"/>
  <c r="M29" i="1"/>
  <c r="M39" i="1"/>
  <c r="M35" i="1"/>
  <c r="M36" i="1"/>
  <c r="M13" i="1"/>
  <c r="W148" i="1" l="1"/>
  <c r="X148" i="1" s="1"/>
  <c r="W153" i="1"/>
  <c r="W150" i="1"/>
  <c r="Y150" i="1" s="1"/>
  <c r="W149" i="1"/>
  <c r="Y149" i="1" s="1"/>
  <c r="W152" i="1"/>
  <c r="Y152" i="1" s="1"/>
  <c r="W154" i="1"/>
  <c r="Y154" i="1" s="1"/>
  <c r="W151" i="1"/>
  <c r="W170" i="1"/>
  <c r="X170" i="1" s="1"/>
  <c r="W174" i="1"/>
  <c r="W173" i="1"/>
  <c r="Y173" i="1" s="1"/>
  <c r="W176" i="1"/>
  <c r="Y176" i="1" s="1"/>
  <c r="W172" i="1"/>
  <c r="X172" i="1" s="1"/>
  <c r="X176" i="1"/>
  <c r="W18" i="1"/>
  <c r="W13" i="1"/>
  <c r="W16" i="1"/>
  <c r="W23" i="1"/>
  <c r="X23" i="1" s="1"/>
  <c r="M85" i="1"/>
  <c r="V131" i="1"/>
  <c r="M34" i="1"/>
  <c r="M37" i="1"/>
  <c r="M40" i="1"/>
  <c r="M38" i="1"/>
  <c r="M14" i="1"/>
  <c r="W14" i="1" s="1"/>
  <c r="M15" i="1"/>
  <c r="W15" i="1" s="1"/>
  <c r="M17" i="1"/>
  <c r="W17" i="1" s="1"/>
  <c r="M12" i="1"/>
  <c r="W12" i="1" s="1"/>
  <c r="X12" i="1" s="1"/>
  <c r="M25" i="1"/>
  <c r="M24" i="1"/>
  <c r="L100" i="1"/>
  <c r="L131" i="1" s="1"/>
  <c r="L146" i="1" s="1"/>
  <c r="L177" i="1" s="1"/>
  <c r="M11" i="1"/>
  <c r="V11" i="1" s="1"/>
  <c r="K41" i="1"/>
  <c r="K55" i="1" s="1"/>
  <c r="K86" i="1" s="1"/>
  <c r="K100" i="1" s="1"/>
  <c r="K131" i="1" s="1"/>
  <c r="K146" i="1" s="1"/>
  <c r="K177" i="1" s="1"/>
  <c r="J41" i="1"/>
  <c r="J55" i="1" s="1"/>
  <c r="J86" i="1" s="1"/>
  <c r="J100" i="1" s="1"/>
  <c r="J131" i="1" s="1"/>
  <c r="J146" i="1" s="1"/>
  <c r="J177" i="1" s="1"/>
  <c r="M21" i="1"/>
  <c r="X154" i="1" l="1"/>
  <c r="X149" i="1"/>
  <c r="Y148" i="1"/>
  <c r="X152" i="1"/>
  <c r="X150" i="1"/>
  <c r="Y151" i="1"/>
  <c r="X151" i="1"/>
  <c r="Y153" i="1"/>
  <c r="X153" i="1"/>
  <c r="X174" i="1"/>
  <c r="Y174" i="1"/>
  <c r="X173" i="1"/>
  <c r="W177" i="1"/>
  <c r="Y17" i="1"/>
  <c r="X17" i="1"/>
  <c r="Y14" i="1"/>
  <c r="X14" i="1"/>
  <c r="Y16" i="1"/>
  <c r="X16" i="1"/>
  <c r="Y13" i="1"/>
  <c r="X13" i="1"/>
  <c r="Y18" i="1"/>
  <c r="X18" i="1"/>
  <c r="Y15" i="1"/>
  <c r="X15" i="1"/>
  <c r="X131" i="1"/>
  <c r="W131" i="1"/>
  <c r="W86" i="1"/>
  <c r="W11" i="1"/>
  <c r="M41" i="1"/>
  <c r="M55" i="1" s="1"/>
  <c r="X11" i="1" l="1"/>
  <c r="Y12" i="1"/>
  <c r="Y23" i="1"/>
  <c r="V41" i="1"/>
  <c r="V86" i="1"/>
  <c r="X86" i="1"/>
  <c r="Y11" i="1"/>
  <c r="M86" i="1"/>
  <c r="M100" i="1" s="1"/>
  <c r="M131" i="1" s="1"/>
  <c r="M146" i="1" s="1"/>
  <c r="M177" i="1" s="1"/>
  <c r="X177" i="1"/>
  <c r="V177" i="1"/>
  <c r="AA12" i="1" l="1"/>
  <c r="AA24" i="1"/>
  <c r="AA36" i="1"/>
  <c r="AA48" i="1"/>
  <c r="AA60" i="1"/>
  <c r="AA72" i="1"/>
  <c r="AA84" i="1"/>
  <c r="AA96" i="1"/>
  <c r="AA108" i="1"/>
  <c r="AA120" i="1"/>
  <c r="AA132" i="1"/>
  <c r="AA144" i="1"/>
  <c r="AA156" i="1"/>
  <c r="AA168" i="1"/>
  <c r="AA13" i="1"/>
  <c r="AA25" i="1"/>
  <c r="AA37" i="1"/>
  <c r="AA49" i="1"/>
  <c r="AA61" i="1"/>
  <c r="AA73" i="1"/>
  <c r="AA85" i="1"/>
  <c r="AA97" i="1"/>
  <c r="AA109" i="1"/>
  <c r="AA121" i="1"/>
  <c r="AA133" i="1"/>
  <c r="AA145" i="1"/>
  <c r="AA157" i="1"/>
  <c r="AA169" i="1"/>
  <c r="AA119" i="1"/>
  <c r="AA14" i="1"/>
  <c r="AA26" i="1"/>
  <c r="AA38" i="1"/>
  <c r="AA50" i="1"/>
  <c r="AA62" i="1"/>
  <c r="AA74" i="1"/>
  <c r="AA86" i="1"/>
  <c r="AA98" i="1"/>
  <c r="AA110" i="1"/>
  <c r="AA122" i="1"/>
  <c r="AA134" i="1"/>
  <c r="AA146" i="1"/>
  <c r="AA158" i="1"/>
  <c r="AA170" i="1"/>
  <c r="AA167" i="1"/>
  <c r="AA15" i="1"/>
  <c r="AA27" i="1"/>
  <c r="AA39" i="1"/>
  <c r="AA51" i="1"/>
  <c r="AA63" i="1"/>
  <c r="AA75" i="1"/>
  <c r="AA87" i="1"/>
  <c r="AA99" i="1"/>
  <c r="AA111" i="1"/>
  <c r="AA123" i="1"/>
  <c r="AA135" i="1"/>
  <c r="AA147" i="1"/>
  <c r="AA159" i="1"/>
  <c r="AA171" i="1"/>
  <c r="AA131" i="1"/>
  <c r="AA16" i="1"/>
  <c r="AA28" i="1"/>
  <c r="AA40" i="1"/>
  <c r="AA52" i="1"/>
  <c r="AA64" i="1"/>
  <c r="AA76" i="1"/>
  <c r="AA88" i="1"/>
  <c r="AA100" i="1"/>
  <c r="AA112" i="1"/>
  <c r="AA124" i="1"/>
  <c r="AA136" i="1"/>
  <c r="AA148" i="1"/>
  <c r="AA160" i="1"/>
  <c r="AA172" i="1"/>
  <c r="AA17" i="1"/>
  <c r="AA29" i="1"/>
  <c r="AA41" i="1"/>
  <c r="AA53" i="1"/>
  <c r="AA65" i="1"/>
  <c r="AA77" i="1"/>
  <c r="AA89" i="1"/>
  <c r="AA101" i="1"/>
  <c r="AA113" i="1"/>
  <c r="AA125" i="1"/>
  <c r="AA137" i="1"/>
  <c r="AA149" i="1"/>
  <c r="AA161" i="1"/>
  <c r="AA173" i="1"/>
  <c r="AA18" i="1"/>
  <c r="AA30" i="1"/>
  <c r="AA42" i="1"/>
  <c r="AA54" i="1"/>
  <c r="AA66" i="1"/>
  <c r="AA78" i="1"/>
  <c r="AA90" i="1"/>
  <c r="AA102" i="1"/>
  <c r="AA114" i="1"/>
  <c r="AA126" i="1"/>
  <c r="AA138" i="1"/>
  <c r="AA150" i="1"/>
  <c r="AA162" i="1"/>
  <c r="AA174" i="1"/>
  <c r="AA143" i="1"/>
  <c r="AA19" i="1"/>
  <c r="AA31" i="1"/>
  <c r="AA43" i="1"/>
  <c r="AA55" i="1"/>
  <c r="AA67" i="1"/>
  <c r="AA79" i="1"/>
  <c r="AA91" i="1"/>
  <c r="AA103" i="1"/>
  <c r="AA115" i="1"/>
  <c r="AA127" i="1"/>
  <c r="AA139" i="1"/>
  <c r="AA151" i="1"/>
  <c r="AA163" i="1"/>
  <c r="AA175" i="1"/>
  <c r="AA83" i="1"/>
  <c r="AA20" i="1"/>
  <c r="AA32" i="1"/>
  <c r="AA44" i="1"/>
  <c r="AA56" i="1"/>
  <c r="AA68" i="1"/>
  <c r="AA80" i="1"/>
  <c r="AA92" i="1"/>
  <c r="AA104" i="1"/>
  <c r="AA116" i="1"/>
  <c r="AA128" i="1"/>
  <c r="AA140" i="1"/>
  <c r="AA152" i="1"/>
  <c r="AA164" i="1"/>
  <c r="AA176" i="1"/>
  <c r="AA107" i="1"/>
  <c r="AA21" i="1"/>
  <c r="AA33" i="1"/>
  <c r="AA45" i="1"/>
  <c r="AA57" i="1"/>
  <c r="AA69" i="1"/>
  <c r="AA81" i="1"/>
  <c r="AA93" i="1"/>
  <c r="AA105" i="1"/>
  <c r="AA117" i="1"/>
  <c r="AA129" i="1"/>
  <c r="AA141" i="1"/>
  <c r="AA153" i="1"/>
  <c r="AA165" i="1"/>
  <c r="AA35" i="1"/>
  <c r="AA155" i="1"/>
  <c r="AA22" i="1"/>
  <c r="AA34" i="1"/>
  <c r="AA46" i="1"/>
  <c r="AA58" i="1"/>
  <c r="AA70" i="1"/>
  <c r="AA82" i="1"/>
  <c r="AA94" i="1"/>
  <c r="AA106" i="1"/>
  <c r="AA118" i="1"/>
  <c r="AA130" i="1"/>
  <c r="AA142" i="1"/>
  <c r="AA154" i="1"/>
  <c r="AA166" i="1"/>
  <c r="AA23" i="1"/>
  <c r="AA47" i="1"/>
  <c r="AA59" i="1"/>
  <c r="AA71" i="1"/>
  <c r="AA95" i="1"/>
  <c r="AA11" i="1"/>
  <c r="X41" i="1"/>
  <c r="W41" i="1"/>
  <c r="AC12" i="1" l="1"/>
  <c r="AF185" i="1" s="1" a="1"/>
  <c r="AF185" i="1" s="1"/>
  <c r="G185" i="1" s="1"/>
  <c r="AC24" i="1"/>
  <c r="AC36" i="1"/>
  <c r="AC48" i="1"/>
  <c r="AC60" i="1"/>
  <c r="AC72" i="1"/>
  <c r="AC84" i="1"/>
  <c r="AC96" i="1"/>
  <c r="AC108" i="1"/>
  <c r="AC120" i="1"/>
  <c r="AC132" i="1"/>
  <c r="AC144" i="1"/>
  <c r="AC156" i="1"/>
  <c r="AC168" i="1"/>
  <c r="AC13" i="1"/>
  <c r="AF186" i="1" s="1" a="1"/>
  <c r="AF186" i="1" s="1"/>
  <c r="G186" i="1" s="1"/>
  <c r="AC25" i="1"/>
  <c r="AC37" i="1"/>
  <c r="AC49" i="1"/>
  <c r="AC61" i="1"/>
  <c r="AC73" i="1"/>
  <c r="AC85" i="1"/>
  <c r="AC97" i="1"/>
  <c r="AC109" i="1"/>
  <c r="AC121" i="1"/>
  <c r="AC133" i="1"/>
  <c r="AC145" i="1"/>
  <c r="AC157" i="1"/>
  <c r="AC169" i="1"/>
  <c r="AC14" i="1"/>
  <c r="AF187" i="1" s="1" a="1"/>
  <c r="AF187" i="1" s="1"/>
  <c r="G187" i="1" s="1"/>
  <c r="AC26" i="1"/>
  <c r="AC38" i="1"/>
  <c r="AC50" i="1"/>
  <c r="AC62" i="1"/>
  <c r="AC74" i="1"/>
  <c r="AC86" i="1"/>
  <c r="AC98" i="1"/>
  <c r="AC110" i="1"/>
  <c r="AC122" i="1"/>
  <c r="AC134" i="1"/>
  <c r="AC146" i="1"/>
  <c r="AC158" i="1"/>
  <c r="AC170" i="1"/>
  <c r="AC131" i="1"/>
  <c r="AC15" i="1"/>
  <c r="AF188" i="1" s="1" a="1"/>
  <c r="AF188" i="1" s="1"/>
  <c r="G188" i="1" s="1"/>
  <c r="AC27" i="1"/>
  <c r="AC39" i="1"/>
  <c r="AC51" i="1"/>
  <c r="AC63" i="1"/>
  <c r="AC75" i="1"/>
  <c r="AC87" i="1"/>
  <c r="AC99" i="1"/>
  <c r="AC111" i="1"/>
  <c r="AC123" i="1"/>
  <c r="AC135" i="1"/>
  <c r="AC147" i="1"/>
  <c r="AC159" i="1"/>
  <c r="AC171" i="1"/>
  <c r="AC119" i="1"/>
  <c r="AC16" i="1"/>
  <c r="AF189" i="1" s="1" a="1"/>
  <c r="AF189" i="1" s="1"/>
  <c r="G189" i="1" s="1"/>
  <c r="AC28" i="1"/>
  <c r="AC40" i="1"/>
  <c r="AC52" i="1"/>
  <c r="AC64" i="1"/>
  <c r="AC76" i="1"/>
  <c r="AC88" i="1"/>
  <c r="AC100" i="1"/>
  <c r="AC112" i="1"/>
  <c r="AC124" i="1"/>
  <c r="AC136" i="1"/>
  <c r="AC148" i="1"/>
  <c r="AC160" i="1"/>
  <c r="AC172" i="1"/>
  <c r="AC17" i="1"/>
  <c r="AF190" i="1" s="1" a="1"/>
  <c r="AF190" i="1" s="1"/>
  <c r="G190" i="1" s="1"/>
  <c r="AC29" i="1"/>
  <c r="AC41" i="1"/>
  <c r="AC53" i="1"/>
  <c r="AC65" i="1"/>
  <c r="AC77" i="1"/>
  <c r="AC89" i="1"/>
  <c r="AC101" i="1"/>
  <c r="AC113" i="1"/>
  <c r="AC125" i="1"/>
  <c r="AC137" i="1"/>
  <c r="AC149" i="1"/>
  <c r="AC161" i="1"/>
  <c r="AC173" i="1"/>
  <c r="AC18" i="1"/>
  <c r="AF191" i="1" s="1" a="1"/>
  <c r="AF191" i="1" s="1"/>
  <c r="G191" i="1" s="1"/>
  <c r="AC30" i="1"/>
  <c r="AC42" i="1"/>
  <c r="AC54" i="1"/>
  <c r="AC66" i="1"/>
  <c r="AC78" i="1"/>
  <c r="AC90" i="1"/>
  <c r="AC102" i="1"/>
  <c r="AC114" i="1"/>
  <c r="AC126" i="1"/>
  <c r="AC138" i="1"/>
  <c r="AC150" i="1"/>
  <c r="AC162" i="1"/>
  <c r="AC174" i="1"/>
  <c r="AC19" i="1"/>
  <c r="AF192" i="1" s="1" a="1"/>
  <c r="AF192" i="1" s="1"/>
  <c r="G192" i="1" s="1"/>
  <c r="AC31" i="1"/>
  <c r="AC43" i="1"/>
  <c r="AC55" i="1"/>
  <c r="AC67" i="1"/>
  <c r="AC79" i="1"/>
  <c r="AC91" i="1"/>
  <c r="AC103" i="1"/>
  <c r="AC115" i="1"/>
  <c r="AC127" i="1"/>
  <c r="AC139" i="1"/>
  <c r="AC151" i="1"/>
  <c r="AC163" i="1"/>
  <c r="AC175" i="1"/>
  <c r="AC167" i="1"/>
  <c r="AC20" i="1"/>
  <c r="AF193" i="1" s="1" a="1"/>
  <c r="AF193" i="1" s="1"/>
  <c r="G193" i="1" s="1"/>
  <c r="AC32" i="1"/>
  <c r="AC44" i="1"/>
  <c r="AC56" i="1"/>
  <c r="AC68" i="1"/>
  <c r="AC80" i="1"/>
  <c r="AC92" i="1"/>
  <c r="AC104" i="1"/>
  <c r="AC116" i="1"/>
  <c r="AC128" i="1"/>
  <c r="AC140" i="1"/>
  <c r="AC152" i="1"/>
  <c r="AC164" i="1"/>
  <c r="AC176" i="1"/>
  <c r="AC155" i="1"/>
  <c r="AC21" i="1"/>
  <c r="AC33" i="1"/>
  <c r="AC45" i="1"/>
  <c r="AC57" i="1"/>
  <c r="AC69" i="1"/>
  <c r="AC81" i="1"/>
  <c r="AC93" i="1"/>
  <c r="AC105" i="1"/>
  <c r="AC117" i="1"/>
  <c r="AC129" i="1"/>
  <c r="AC141" i="1"/>
  <c r="AC153" i="1"/>
  <c r="AC165" i="1"/>
  <c r="AC35" i="1"/>
  <c r="AC107" i="1"/>
  <c r="AC22" i="1"/>
  <c r="AC34" i="1"/>
  <c r="AC46" i="1"/>
  <c r="AC58" i="1"/>
  <c r="AC70" i="1"/>
  <c r="AC82" i="1"/>
  <c r="AC94" i="1"/>
  <c r="AC106" i="1"/>
  <c r="AC118" i="1"/>
  <c r="AC130" i="1"/>
  <c r="AC142" i="1"/>
  <c r="AC154" i="1"/>
  <c r="AC166" i="1"/>
  <c r="AC23" i="1"/>
  <c r="AC47" i="1"/>
  <c r="AC59" i="1"/>
  <c r="AC71" i="1"/>
  <c r="AC83" i="1"/>
  <c r="AC95" i="1"/>
  <c r="AC143" i="1"/>
  <c r="AC11" i="1"/>
  <c r="AF184" i="1" s="1" a="1"/>
  <c r="AF184" i="1" s="1"/>
  <c r="G184" i="1" s="1"/>
  <c r="K184" i="1" l="1"/>
  <c r="L184" i="1"/>
  <c r="H184" i="1"/>
  <c r="J184" i="1"/>
  <c r="L187" i="1"/>
  <c r="J187" i="1"/>
  <c r="K187" i="1"/>
  <c r="H187" i="1"/>
  <c r="J185" i="1"/>
  <c r="L185" i="1"/>
  <c r="K185" i="1"/>
  <c r="H185" i="1"/>
  <c r="H186" i="1"/>
  <c r="J186" i="1"/>
  <c r="K186" i="1"/>
  <c r="L186" i="1"/>
  <c r="L189" i="1"/>
  <c r="J189" i="1"/>
  <c r="K189" i="1"/>
  <c r="H189" i="1"/>
  <c r="L191" i="1"/>
  <c r="K191" i="1"/>
  <c r="H191" i="1"/>
  <c r="J191" i="1"/>
  <c r="J193" i="1"/>
  <c r="K193" i="1"/>
  <c r="H193" i="1"/>
  <c r="L193" i="1"/>
  <c r="J188" i="1"/>
  <c r="H188" i="1"/>
  <c r="K188" i="1"/>
  <c r="L188" i="1"/>
  <c r="L190" i="1"/>
  <c r="H190" i="1"/>
  <c r="J190" i="1"/>
  <c r="K190" i="1"/>
  <c r="J192" i="1"/>
  <c r="K192" i="1"/>
  <c r="H192" i="1"/>
  <c r="L192" i="1"/>
  <c r="I192" i="1" l="1"/>
  <c r="I193" i="1"/>
  <c r="I189" i="1"/>
  <c r="I188" i="1"/>
  <c r="I187" i="1"/>
  <c r="I190" i="1"/>
  <c r="I184" i="1"/>
  <c r="H194" i="1"/>
  <c r="K194" i="1"/>
  <c r="L194" i="1"/>
  <c r="J194" i="1"/>
  <c r="I186" i="1"/>
  <c r="I191" i="1"/>
  <c r="I185" i="1"/>
  <c r="I194" i="1" l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<sst xmlns="http://schemas.openxmlformats.org/spreadsheetml/2006/main" count="105" uniqueCount="31">
  <si>
    <t>ADI SOYADI</t>
  </si>
  <si>
    <t>ADRESİ</t>
  </si>
  <si>
    <t>MALIN CİNSİ</t>
  </si>
  <si>
    <t>MİKTAR (KG)</t>
  </si>
  <si>
    <t>TUTAR (TL)</t>
  </si>
  <si>
    <t>STOPAJ</t>
  </si>
  <si>
    <t>BAĞKUR</t>
  </si>
  <si>
    <t>SIRA NO</t>
  </si>
  <si>
    <t>NO</t>
  </si>
  <si>
    <t>NET TUTAR (TL)</t>
  </si>
  <si>
    <t>TESCİL ÜCRETİ</t>
  </si>
  <si>
    <t>GECİKME ZAMMI</t>
  </si>
  <si>
    <t>TOPLAM</t>
  </si>
  <si>
    <t>MALIN CİNSİ 1</t>
  </si>
  <si>
    <t>STOPAJ ORANI</t>
  </si>
  <si>
    <t>ÜRÜN LİSTESİ</t>
  </si>
  <si>
    <t>ÜRÜN ADI</t>
  </si>
  <si>
    <t>MİKTAR</t>
  </si>
  <si>
    <t>FİYAT</t>
  </si>
  <si>
    <t>TUTAR</t>
  </si>
  <si>
    <t>FİYATI (TL)</t>
  </si>
  <si>
    <t>MÜS TARİH</t>
  </si>
  <si>
    <t>T.C. NO</t>
  </si>
  <si>
    <t>FİRMA ÜNVANI</t>
  </si>
  <si>
    <t>VERGİ DAİRESİ</t>
  </si>
  <si>
    <t>VERGİ NOSU</t>
  </si>
  <si>
    <t>İŞBU LİSTEDEKİ BİLGİLERİN DOĞRU OLDUĞUNU BEYAN VE TAAHHÜT EDERİM.</t>
  </si>
  <si>
    <r>
      <t xml:space="preserve">AYRINTILI MÜSTAHSİL LİSTESİ </t>
    </r>
    <r>
      <rPr>
        <b/>
        <sz val="16"/>
        <color indexed="10"/>
        <rFont val="Times New Roman"/>
        <family val="1"/>
        <charset val="162"/>
      </rPr>
      <t>(TARIMSAL ÜRÜNLER İÇİN)</t>
    </r>
  </si>
  <si>
    <t>NAKİL</t>
  </si>
  <si>
    <t>F-TES-001/12.07.2021</t>
  </si>
  <si>
    <t>AYRINTILI MÜSTAHSİL LİSTESİ (TARIMSAL ÜRÜNLER İÇİN)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</si>
</sst>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dd/mm/yyyy;@"/>
  </numFmts>
  <fonts count="19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Arial"/>
      <family val="2"/>
      <charset val="162"/>
    </font>
    <font>
      <b/>
      <sz val="16"/>
      <color indexed="10"/>
      <name val="Times New Roman"/>
      <family val="1"/>
      <charset val="162"/>
    </font>
    <font>
      <b/>
      <sz val="13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2"/>
      <color rgb="FF3F3F3F"/>
      <name val="Calibri"/>
      <family val="2"/>
      <charset val="162"/>
      <scheme val="minor"/>
    </font>
    <font>
      <b/>
      <sz val="8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14" applyNumberFormat="0" applyFill="0" applyAlignment="0" applyProtection="0"/>
    <xf numFmtId="0" fontId="11" fillId="2" borderId="15" applyNumberFormat="0" applyAlignment="0" applyProtection="0"/>
    <xf numFmtId="164" fontId="1" fillId="0" borderId="0" applyFill="0" applyBorder="0" applyAlignment="0" applyProtection="0"/>
  </cellStyleXfs>
  <cellXfs count="9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64" fontId="1" fillId="0" borderId="1" xfId="3" applyBorder="1" applyProtection="1">
      <protection hidden="1"/>
    </xf>
    <xf numFmtId="0" fontId="0" fillId="0" borderId="1" xfId="0" applyBorder="1" applyProtection="1">
      <protection hidden="1"/>
    </xf>
    <xf numFmtId="0" fontId="10" fillId="0" borderId="0" xfId="1" applyBorder="1" applyProtection="1">
      <protection hidden="1"/>
    </xf>
    <xf numFmtId="0" fontId="11" fillId="2" borderId="15" xfId="2" applyProtection="1">
      <protection hidden="1"/>
    </xf>
    <xf numFmtId="164" fontId="1" fillId="2" borderId="15" xfId="3" applyFill="1" applyBorder="1" applyProtection="1">
      <protection hidden="1"/>
    </xf>
    <xf numFmtId="14" fontId="0" fillId="0" borderId="0" xfId="0" applyNumberFormat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4" fontId="0" fillId="0" borderId="1" xfId="3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164" fontId="0" fillId="0" borderId="3" xfId="3" applyFont="1" applyBorder="1" applyProtection="1"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7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ont="1" applyBorder="1" applyProtection="1">
      <protection hidden="1"/>
    </xf>
    <xf numFmtId="14" fontId="3" fillId="0" borderId="0" xfId="0" applyNumberFormat="1" applyFont="1" applyProtection="1">
      <protection locked="0"/>
    </xf>
    <xf numFmtId="0" fontId="3" fillId="0" borderId="2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0" fillId="0" borderId="1" xfId="3" applyNumberFormat="1" applyFont="1" applyBorder="1" applyProtection="1">
      <protection locked="0"/>
    </xf>
    <xf numFmtId="164" fontId="1" fillId="0" borderId="1" xfId="3" applyBorder="1" applyProtection="1">
      <protection locked="0"/>
    </xf>
    <xf numFmtId="164" fontId="5" fillId="3" borderId="1" xfId="3" applyNumberFormat="1" applyFont="1" applyFill="1" applyBorder="1" applyProtection="1">
      <protection locked="0"/>
    </xf>
    <xf numFmtId="164" fontId="12" fillId="2" borderId="15" xfId="2" applyNumberFormat="1" applyFont="1" applyAlignment="1" applyProtection="1">
      <alignment horizontal="center" vertical="center" wrapText="1"/>
      <protection locked="0"/>
    </xf>
    <xf numFmtId="164" fontId="1" fillId="0" borderId="3" xfId="3" applyBorder="1" applyProtection="1">
      <protection locked="0"/>
    </xf>
    <xf numFmtId="164" fontId="11" fillId="2" borderId="15" xfId="2" applyNumberForma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0" fillId="0" borderId="1" xfId="3" applyFont="1" applyBorder="1" applyProtection="1">
      <protection hidden="1"/>
    </xf>
    <xf numFmtId="164" fontId="5" fillId="3" borderId="1" xfId="3" applyFont="1" applyFill="1" applyBorder="1" applyProtection="1">
      <protection hidden="1"/>
    </xf>
    <xf numFmtId="164" fontId="12" fillId="2" borderId="15" xfId="2" applyNumberFormat="1" applyFont="1" applyAlignment="1" applyProtection="1">
      <alignment horizontal="center" vertical="center" wrapText="1"/>
      <protection hidden="1"/>
    </xf>
    <xf numFmtId="164" fontId="0" fillId="0" borderId="3" xfId="3" applyFont="1" applyBorder="1" applyProtection="1">
      <protection hidden="1"/>
    </xf>
    <xf numFmtId="164" fontId="0" fillId="0" borderId="3" xfId="3" applyNumberFormat="1" applyFont="1" applyBorder="1" applyProtection="1"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20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right" vertical="center"/>
      <protection locked="0"/>
    </xf>
    <xf numFmtId="0" fontId="16" fillId="0" borderId="30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</cellXfs>
  <cellStyles count="4">
    <cellStyle name="Başlık 2" xfId="1" builtinId="17"/>
    <cellStyle name="Çıkış" xfId="2" builtinId="21"/>
    <cellStyle name="Normal" xfId="0" builtinId="0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542925</xdr:colOff>
      <xdr:row>4</xdr:row>
      <xdr:rowOff>66675</xdr:rowOff>
    </xdr:to>
    <xdr:pic>
      <xdr:nvPicPr>
        <xdr:cNvPr id="1138" name="Resim 2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5"/>
  <sheetViews>
    <sheetView tabSelected="1" topLeftCell="A161" zoomScale="80" zoomScaleNormal="80" zoomScaleSheetLayoutView="110" workbookViewId="0">
      <selection activeCell="I11" sqref="I11"/>
    </sheetView>
  </sheetViews>
  <sheetFormatPr defaultColWidth="16.7109375" defaultRowHeight="15.95" customHeight="1" x14ac:dyDescent="0.2"/>
  <cols>
    <col min="1" max="1" width="6" style="3" customWidth="1"/>
    <col min="2" max="2" width="25.28515625" style="3" bestFit="1" customWidth="1"/>
    <col min="3" max="3" width="16.42578125" style="3" bestFit="1" customWidth="1"/>
    <col min="4" max="4" width="16.7109375" style="3" customWidth="1"/>
    <col min="5" max="5" width="13.7109375" style="3" customWidth="1"/>
    <col min="6" max="6" width="8.5703125" style="3" customWidth="1"/>
    <col min="7" max="7" width="19.85546875" style="3" customWidth="1"/>
    <col min="8" max="8" width="17" style="3" bestFit="1" customWidth="1"/>
    <col min="9" max="9" width="16.7109375" style="3" customWidth="1"/>
    <col min="10" max="10" width="17" style="3" bestFit="1" customWidth="1"/>
    <col min="11" max="11" width="17.5703125" style="3" bestFit="1" customWidth="1"/>
    <col min="12" max="12" width="19.42578125" style="3" bestFit="1" customWidth="1"/>
    <col min="13" max="13" width="20.85546875" style="3" bestFit="1" customWidth="1"/>
    <col min="14" max="21" width="20.85546875" style="41" customWidth="1"/>
    <col min="22" max="22" width="19" style="3" hidden="1" customWidth="1"/>
    <col min="23" max="23" width="17" style="3" hidden="1" customWidth="1"/>
    <col min="24" max="24" width="12" style="3" hidden="1" customWidth="1"/>
    <col min="25" max="25" width="14.7109375" style="3" hidden="1" customWidth="1"/>
    <col min="26" max="26" width="15.85546875" style="3" hidden="1" customWidth="1"/>
    <col min="27" max="27" width="11.85546875" style="3" hidden="1" customWidth="1"/>
    <col min="28" max="28" width="22" style="3" hidden="1" customWidth="1"/>
    <col min="29" max="32" width="16.7109375" style="3" hidden="1" customWidth="1"/>
    <col min="33" max="35" width="0" style="3" hidden="1" customWidth="1"/>
    <col min="36" max="16384" width="16.7109375" style="3"/>
  </cols>
  <sheetData>
    <row r="1" spans="1:42" s="1" customFormat="1" ht="15.95" customHeight="1" x14ac:dyDescent="0.25">
      <c r="A1" s="47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1"/>
      <c r="O1" s="41"/>
      <c r="P1" s="41"/>
      <c r="Q1" s="41"/>
      <c r="R1" s="41"/>
      <c r="S1" s="41"/>
      <c r="T1" s="41"/>
      <c r="U1" s="41"/>
      <c r="V1" s="15"/>
      <c r="W1" s="15"/>
      <c r="X1" s="15"/>
      <c r="Y1" s="15"/>
      <c r="AB1" s="26">
        <f ca="1">TODAY()</f>
        <v>44771</v>
      </c>
    </row>
    <row r="2" spans="1:42" s="1" customFormat="1" ht="15.95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41"/>
      <c r="O2" s="41"/>
      <c r="P2" s="41"/>
      <c r="Q2" s="41"/>
      <c r="R2" s="41"/>
      <c r="S2" s="41"/>
      <c r="T2" s="41"/>
      <c r="U2" s="41"/>
      <c r="V2" s="15"/>
      <c r="W2" s="15"/>
      <c r="X2" s="15"/>
      <c r="Y2" s="15"/>
      <c r="AD2" s="3"/>
      <c r="AE2" s="3"/>
      <c r="AF2" s="3"/>
      <c r="AG2" s="3"/>
      <c r="AH2" s="3"/>
      <c r="AI2" s="3"/>
    </row>
    <row r="3" spans="1:42" s="1" customFormat="1" ht="15.95" customHeight="1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41"/>
      <c r="O3" s="41"/>
      <c r="P3" s="41"/>
      <c r="Q3" s="41"/>
      <c r="R3" s="41"/>
      <c r="S3" s="41"/>
      <c r="T3" s="41"/>
      <c r="U3" s="41"/>
      <c r="V3" s="15"/>
      <c r="W3" s="15"/>
      <c r="X3" s="15"/>
      <c r="Y3" s="15"/>
      <c r="AD3" s="3"/>
      <c r="AE3" s="3"/>
      <c r="AF3" s="3"/>
      <c r="AG3" s="3"/>
      <c r="AH3" s="3"/>
      <c r="AI3" s="3"/>
    </row>
    <row r="4" spans="1:42" s="1" customFormat="1" ht="15.95" customHeight="1" x14ac:dyDescent="0.2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41"/>
      <c r="O4" s="41"/>
      <c r="P4" s="41"/>
      <c r="Q4" s="41"/>
      <c r="R4" s="41"/>
      <c r="S4" s="41"/>
      <c r="T4" s="41"/>
      <c r="U4" s="41"/>
      <c r="V4" s="15"/>
      <c r="W4" s="15"/>
      <c r="X4" s="15"/>
      <c r="Y4" s="15"/>
      <c r="AB4" s="87" t="s">
        <v>14</v>
      </c>
      <c r="AD4" s="3"/>
      <c r="AE4" s="3"/>
      <c r="AF4" s="3"/>
      <c r="AG4" s="3"/>
      <c r="AH4" s="3"/>
      <c r="AI4" s="3"/>
    </row>
    <row r="5" spans="1:42" s="1" customFormat="1" ht="15.95" customHeight="1" thickBot="1" x14ac:dyDescent="0.3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41"/>
      <c r="O5" s="41"/>
      <c r="P5" s="41"/>
      <c r="Q5" s="41"/>
      <c r="R5" s="41"/>
      <c r="S5" s="41"/>
      <c r="T5" s="41"/>
      <c r="U5" s="41"/>
      <c r="V5" s="15"/>
      <c r="W5" s="15"/>
      <c r="X5" s="15"/>
      <c r="Y5" s="15"/>
      <c r="AB5" s="88"/>
      <c r="AD5" s="3"/>
      <c r="AE5" s="3"/>
      <c r="AF5" s="3"/>
      <c r="AG5" s="3"/>
      <c r="AH5" s="3"/>
      <c r="AI5" s="3"/>
    </row>
    <row r="6" spans="1:42" s="1" customFormat="1" ht="15.95" customHeight="1" x14ac:dyDescent="0.25">
      <c r="A6" s="58"/>
      <c r="B6" s="51"/>
      <c r="C6" s="51"/>
      <c r="D6" s="51"/>
      <c r="E6" s="51"/>
      <c r="F6" s="51"/>
      <c r="G6" s="51"/>
      <c r="H6" s="51"/>
      <c r="I6" s="51"/>
      <c r="J6" s="51"/>
      <c r="K6" s="51"/>
      <c r="L6" s="56" t="s">
        <v>29</v>
      </c>
      <c r="M6" s="57"/>
      <c r="N6" s="41"/>
      <c r="O6" s="41"/>
      <c r="P6" s="41"/>
      <c r="Q6" s="41"/>
      <c r="R6" s="41"/>
      <c r="S6" s="41"/>
      <c r="T6" s="41"/>
      <c r="U6" s="41"/>
      <c r="V6" s="15"/>
      <c r="W6" s="15"/>
      <c r="X6" s="15"/>
      <c r="Y6" s="15"/>
      <c r="AB6" s="35">
        <v>2</v>
      </c>
      <c r="AC6" s="27"/>
      <c r="AD6" s="3"/>
      <c r="AE6" s="3"/>
      <c r="AF6" s="3"/>
      <c r="AG6" s="3"/>
      <c r="AH6" s="3"/>
      <c r="AI6" s="3"/>
    </row>
    <row r="7" spans="1:42" s="1" customFormat="1" ht="15.95" customHeight="1" x14ac:dyDescent="0.25">
      <c r="A7" s="90" t="s">
        <v>23</v>
      </c>
      <c r="B7" s="90"/>
      <c r="C7" s="90"/>
      <c r="D7" s="90"/>
      <c r="E7" s="90"/>
      <c r="F7" s="90"/>
      <c r="G7" s="90" t="s">
        <v>24</v>
      </c>
      <c r="H7" s="90"/>
      <c r="I7" s="90"/>
      <c r="J7" s="90"/>
      <c r="K7" s="76" t="s">
        <v>25</v>
      </c>
      <c r="L7" s="77"/>
      <c r="M7" s="78"/>
      <c r="N7" s="41"/>
      <c r="O7" s="41"/>
      <c r="P7" s="41"/>
      <c r="Q7" s="41"/>
      <c r="R7" s="41"/>
      <c r="S7" s="41"/>
      <c r="T7" s="41"/>
      <c r="U7" s="41"/>
      <c r="V7" s="15"/>
      <c r="W7" s="15"/>
      <c r="X7" s="15"/>
      <c r="Y7" s="15"/>
      <c r="AB7" s="28"/>
      <c r="AC7" s="27"/>
      <c r="AD7" s="3"/>
      <c r="AE7" s="3"/>
      <c r="AF7" s="3"/>
      <c r="AG7" s="3"/>
      <c r="AH7" s="3"/>
      <c r="AI7" s="3"/>
    </row>
    <row r="8" spans="1:42" s="1" customFormat="1" ht="15.6" customHeight="1" thickBot="1" x14ac:dyDescent="0.3">
      <c r="A8" s="91"/>
      <c r="B8" s="91"/>
      <c r="C8" s="91"/>
      <c r="D8" s="91"/>
      <c r="E8" s="91"/>
      <c r="F8" s="91"/>
      <c r="G8" s="91"/>
      <c r="H8" s="91"/>
      <c r="I8" s="91"/>
      <c r="J8" s="91"/>
      <c r="K8" s="92"/>
      <c r="L8" s="93"/>
      <c r="M8" s="94"/>
      <c r="N8" s="41"/>
      <c r="O8" s="41"/>
      <c r="P8" s="41"/>
      <c r="Q8" s="41"/>
      <c r="R8" s="41"/>
      <c r="S8" s="41"/>
      <c r="T8" s="41"/>
      <c r="U8" s="41"/>
      <c r="V8" s="44"/>
      <c r="W8" s="15"/>
      <c r="X8" s="15"/>
      <c r="Y8" s="15"/>
      <c r="AB8" s="28"/>
      <c r="AC8" s="27"/>
      <c r="AD8" s="3"/>
      <c r="AE8" s="3"/>
      <c r="AF8" s="3"/>
      <c r="AG8" s="3"/>
      <c r="AH8" s="3"/>
      <c r="AI8" s="3"/>
    </row>
    <row r="9" spans="1:42" s="2" customFormat="1" ht="15.95" customHeight="1" x14ac:dyDescent="0.2">
      <c r="A9" s="83" t="s">
        <v>7</v>
      </c>
      <c r="B9" s="65" t="s">
        <v>0</v>
      </c>
      <c r="C9" s="67" t="s">
        <v>22</v>
      </c>
      <c r="D9" s="65" t="s">
        <v>1</v>
      </c>
      <c r="E9" s="65" t="s">
        <v>21</v>
      </c>
      <c r="F9" s="65" t="s">
        <v>8</v>
      </c>
      <c r="G9" s="65" t="s">
        <v>2</v>
      </c>
      <c r="H9" s="65" t="s">
        <v>3</v>
      </c>
      <c r="I9" s="65" t="s">
        <v>20</v>
      </c>
      <c r="J9" s="65" t="s">
        <v>4</v>
      </c>
      <c r="K9" s="65" t="s">
        <v>5</v>
      </c>
      <c r="L9" s="65" t="s">
        <v>6</v>
      </c>
      <c r="M9" s="67" t="s">
        <v>9</v>
      </c>
      <c r="N9" s="41"/>
      <c r="O9" s="41"/>
      <c r="P9" s="41"/>
      <c r="Q9" s="41"/>
      <c r="R9" s="41"/>
      <c r="S9" s="41"/>
      <c r="T9" s="41"/>
      <c r="U9" s="41"/>
      <c r="V9" s="89" t="s">
        <v>10</v>
      </c>
      <c r="W9" s="89" t="s">
        <v>11</v>
      </c>
      <c r="X9" s="89" t="s">
        <v>12</v>
      </c>
      <c r="Y9" s="89" t="s">
        <v>13</v>
      </c>
      <c r="AD9" s="3"/>
      <c r="AE9" s="3"/>
      <c r="AF9" s="3"/>
      <c r="AG9" s="3"/>
      <c r="AH9" s="3"/>
      <c r="AI9" s="3"/>
    </row>
    <row r="10" spans="1:42" s="2" customFormat="1" ht="15.95" customHeight="1" x14ac:dyDescent="0.2">
      <c r="A10" s="84"/>
      <c r="B10" s="85"/>
      <c r="C10" s="86"/>
      <c r="D10" s="85"/>
      <c r="E10" s="85"/>
      <c r="F10" s="82"/>
      <c r="G10" s="82"/>
      <c r="H10" s="82"/>
      <c r="I10" s="82"/>
      <c r="J10" s="82"/>
      <c r="K10" s="82"/>
      <c r="L10" s="82"/>
      <c r="M10" s="86"/>
      <c r="N10" s="41"/>
      <c r="O10" s="41"/>
      <c r="P10" s="41"/>
      <c r="Q10" s="41"/>
      <c r="R10" s="41"/>
      <c r="S10" s="41"/>
      <c r="T10" s="41"/>
      <c r="U10" s="41"/>
      <c r="V10" s="89"/>
      <c r="W10" s="89"/>
      <c r="X10" s="89"/>
      <c r="Y10" s="89"/>
      <c r="AD10" s="3"/>
      <c r="AE10" s="3"/>
      <c r="AF10" s="3"/>
      <c r="AG10" s="3"/>
      <c r="AH10" s="3"/>
      <c r="AI10" s="3"/>
    </row>
    <row r="11" spans="1:42" ht="15.95" customHeight="1" x14ac:dyDescent="0.2">
      <c r="A11" s="12">
        <v>1</v>
      </c>
      <c r="B11" s="13"/>
      <c r="C11" s="45"/>
      <c r="D11" s="13"/>
      <c r="E11" s="20"/>
      <c r="F11" s="13"/>
      <c r="G11" s="13"/>
      <c r="H11" s="14"/>
      <c r="I11" s="14"/>
      <c r="J11" s="14">
        <f t="shared" ref="J11:J40" si="0">H11*I11</f>
        <v>0</v>
      </c>
      <c r="K11" s="29">
        <f>J11*$AB$6%</f>
        <v>0</v>
      </c>
      <c r="L11" s="14"/>
      <c r="M11" s="36" t="str">
        <f t="shared" ref="M11:M40" si="1">IF(B11="","",J11-(K11+L11))</f>
        <v/>
      </c>
      <c r="V11" s="30">
        <f>IF(COUNTIF($F$11:F11,F11)=1,IF(SUMIF($F$11:$F$176,F11,$M$11:$M$176)&gt;=500000,500,SUMIF($F$11:$F$176,F11,$M$11:$M$176)*0.001),0)</f>
        <v>0</v>
      </c>
      <c r="W11" s="30" t="str">
        <f ca="1">IF(B11="","",IF(AND(WEEKDAY(TODAY()-1,2)=7,E11=TODAY()-31),0,IF(AND(WEEKDAY(TODAY()-2,2)=6,E11=TODAY()-31),0,IF(AND(WEEKDAY(TODAY()-2,2)=6,E11=TODAY()-32),0,IF(E11&gt;=TODAY()-30,0,IF(AND(DAY(E11)=DAY($AB$1),E11&gt;TODAY()-56),0,V11/2))))))</f>
        <v/>
      </c>
      <c r="X11" s="14" t="str">
        <f t="shared" ref="X11" si="2">IF(B11="","",V11+W11)</f>
        <v/>
      </c>
      <c r="Y11" s="14">
        <f t="shared" ref="Y11" si="3">IF(SUMIF($F$11:$F$176,F11,$W$11:$W$176)&gt;0,G11&amp;" "&amp;"CEZA",G11)</f>
        <v>0</v>
      </c>
      <c r="AA11" s="3" t="str">
        <f>IF(COUNTIF($Y$11:Y11,Y11)=1,IF(Y11&lt;&gt;"MALIN CİNSİ 1",IF(Y11&lt;&gt;0,ROW(Y11),"")))</f>
        <v/>
      </c>
      <c r="AC11" s="3" t="e">
        <f>SMALL($AA$11:$AA$176,ROWS($A$1:A1))</f>
        <v>#NUM!</v>
      </c>
      <c r="AD11" s="9"/>
    </row>
    <row r="12" spans="1:42" ht="15.95" customHeight="1" x14ac:dyDescent="0.2">
      <c r="A12" s="12">
        <v>2</v>
      </c>
      <c r="B12" s="13"/>
      <c r="C12" s="45"/>
      <c r="D12" s="13"/>
      <c r="E12" s="20"/>
      <c r="F12" s="13"/>
      <c r="G12" s="13"/>
      <c r="H12" s="14"/>
      <c r="I12" s="14"/>
      <c r="J12" s="14">
        <f>H12*I12</f>
        <v>0</v>
      </c>
      <c r="K12" s="29">
        <f t="shared" ref="K12:K40" si="4">J12*$AB$6%</f>
        <v>0</v>
      </c>
      <c r="L12" s="14"/>
      <c r="M12" s="36" t="str">
        <f t="shared" si="1"/>
        <v/>
      </c>
      <c r="V12" s="30">
        <f>IF(COUNTIF($F$11:F12,F12)=1,IF(SUMIF($F$11:$F$176,F12,$M$11:$M$176)&gt;=500000,500,SUMIF($F$11:$F$176,F12,$M$11:$M$176)*0.001),0)</f>
        <v>0</v>
      </c>
      <c r="W12" s="30" t="str">
        <f t="shared" ref="W12:W40" ca="1" si="5">IF(B12="","",IF(AND(WEEKDAY(TODAY()-1,2)=7,E12=TODAY()-31),0,IF(AND(WEEKDAY(TODAY()-2,2)=6,E12=TODAY()-31),0,IF(AND(WEEKDAY(TODAY()-2,2)=6,E12=TODAY()-32),0,IF(E12&gt;=TODAY()-30,0,IF(AND(DAY(E12)=DAY($AB$1),E12&gt;TODAY()-56),0,V12/2))))))</f>
        <v/>
      </c>
      <c r="X12" s="14" t="str">
        <f t="shared" ref="X12:X40" si="6">IF(B12="","",V12+W12)</f>
        <v/>
      </c>
      <c r="Y12" s="14">
        <f t="shared" ref="Y12:Y40" si="7">IF(SUMIF($F$11:$F$176,F12,$W$11:$W$176)&gt;0,G12&amp;" "&amp;"CEZA",G12)</f>
        <v>0</v>
      </c>
      <c r="AA12" s="3" t="b">
        <f>IF(COUNTIF($Y$11:Y12,Y12)=1,IF(Y12&lt;&gt;"MALIN CİNSİ 1",IF(Y12&lt;&gt;0,ROW(Y12),"")))</f>
        <v>0</v>
      </c>
      <c r="AC12" s="3" t="e">
        <f>SMALL($AA$11:$AA$176,ROWS($A$1:A2))</f>
        <v>#NUM!</v>
      </c>
      <c r="AD12" s="9"/>
    </row>
    <row r="13" spans="1:42" ht="15.95" customHeight="1" x14ac:dyDescent="0.2">
      <c r="A13" s="12">
        <v>3</v>
      </c>
      <c r="B13" s="13"/>
      <c r="C13" s="45"/>
      <c r="D13" s="13"/>
      <c r="E13" s="20"/>
      <c r="F13" s="13"/>
      <c r="G13" s="13"/>
      <c r="H13" s="14"/>
      <c r="I13" s="14"/>
      <c r="J13" s="14">
        <f t="shared" si="0"/>
        <v>0</v>
      </c>
      <c r="K13" s="31">
        <f t="shared" si="4"/>
        <v>0</v>
      </c>
      <c r="L13" s="14"/>
      <c r="M13" s="37" t="str">
        <f t="shared" si="1"/>
        <v/>
      </c>
      <c r="V13" s="30">
        <f>IF(COUNTIF($F$11:F13,F13)=1,IF(SUMIF($F$11:$F$176,F13,$M$11:$M$176)&gt;=500000,500,SUMIF($F$11:$F$176,F13,$M$11:$M$176)*0.001),0)</f>
        <v>0</v>
      </c>
      <c r="W13" s="30" t="str">
        <f t="shared" ca="1" si="5"/>
        <v/>
      </c>
      <c r="X13" s="14" t="str">
        <f t="shared" si="6"/>
        <v/>
      </c>
      <c r="Y13" s="14">
        <f t="shared" si="7"/>
        <v>0</v>
      </c>
      <c r="AA13" s="3" t="b">
        <f>IF(COUNTIF($Y$11:Y13,Y13)=1,IF(Y13&lt;&gt;"MALIN CİNSİ 1",IF(Y13&lt;&gt;0,ROW(Y13),"")))</f>
        <v>0</v>
      </c>
      <c r="AC13" s="3" t="e">
        <f>SMALL($AA$11:$AA$176,ROWS($A$1:A3))</f>
        <v>#NUM!</v>
      </c>
      <c r="AD13" s="9"/>
    </row>
    <row r="14" spans="1:42" ht="15.95" customHeight="1" x14ac:dyDescent="0.2">
      <c r="A14" s="12">
        <v>4</v>
      </c>
      <c r="B14" s="13"/>
      <c r="C14" s="45"/>
      <c r="D14" s="13"/>
      <c r="E14" s="20"/>
      <c r="F14" s="13"/>
      <c r="G14" s="13"/>
      <c r="H14" s="14"/>
      <c r="I14" s="14"/>
      <c r="J14" s="14">
        <f t="shared" si="0"/>
        <v>0</v>
      </c>
      <c r="K14" s="29">
        <f t="shared" si="4"/>
        <v>0</v>
      </c>
      <c r="L14" s="14"/>
      <c r="M14" s="36" t="str">
        <f t="shared" si="1"/>
        <v/>
      </c>
      <c r="V14" s="30">
        <f>IF(COUNTIF($F$11:F14,F14)=1,IF(SUMIF($F$11:$F$176,F14,$M$11:$M$176)&gt;=500000,500,SUMIF($F$11:$F$176,F14,$M$11:$M$176)*0.001),0)</f>
        <v>0</v>
      </c>
      <c r="W14" s="30" t="str">
        <f t="shared" ca="1" si="5"/>
        <v/>
      </c>
      <c r="X14" s="14" t="str">
        <f t="shared" si="6"/>
        <v/>
      </c>
      <c r="Y14" s="14">
        <f t="shared" si="7"/>
        <v>0</v>
      </c>
      <c r="AA14" s="3" t="b">
        <f>IF(COUNTIF($Y$11:Y14,Y14)=1,IF(Y14&lt;&gt;"MALIN CİNSİ 1",IF(Y14&lt;&gt;0,ROW(Y14),"")))</f>
        <v>0</v>
      </c>
      <c r="AC14" s="3" t="e">
        <f>SMALL($AA$11:$AA$176,ROWS($A$1:A4))</f>
        <v>#NUM!</v>
      </c>
      <c r="AD14" s="9"/>
    </row>
    <row r="15" spans="1:42" ht="15.95" customHeight="1" x14ac:dyDescent="0.2">
      <c r="A15" s="12">
        <v>5</v>
      </c>
      <c r="B15" s="13"/>
      <c r="C15" s="45"/>
      <c r="D15" s="13"/>
      <c r="E15" s="20"/>
      <c r="F15" s="13"/>
      <c r="G15" s="13"/>
      <c r="H15" s="14"/>
      <c r="I15" s="14"/>
      <c r="J15" s="14">
        <f t="shared" si="0"/>
        <v>0</v>
      </c>
      <c r="K15" s="29">
        <f t="shared" si="4"/>
        <v>0</v>
      </c>
      <c r="L15" s="14"/>
      <c r="M15" s="36" t="str">
        <f t="shared" si="1"/>
        <v/>
      </c>
      <c r="V15" s="30">
        <f>IF(COUNTIF($F$11:F15,F15)=1,IF(SUMIF($F$11:$F$176,F15,$M$11:$M$176)&gt;=500000,500,SUMIF($F$11:$F$176,F15,$M$11:$M$176)*0.001),0)</f>
        <v>0</v>
      </c>
      <c r="W15" s="30" t="str">
        <f t="shared" ca="1" si="5"/>
        <v/>
      </c>
      <c r="X15" s="14" t="str">
        <f t="shared" si="6"/>
        <v/>
      </c>
      <c r="Y15" s="14">
        <f t="shared" si="7"/>
        <v>0</v>
      </c>
      <c r="AA15" s="3" t="b">
        <f>IF(COUNTIF($Y$11:Y15,Y15)=1,IF(Y15&lt;&gt;"MALIN CİNSİ 1",IF(Y15&lt;&gt;0,ROW(Y15),"")))</f>
        <v>0</v>
      </c>
      <c r="AC15" s="3" t="e">
        <f>SMALL($AA$11:$AA$176,ROWS($A$1:A5))</f>
        <v>#NUM!</v>
      </c>
      <c r="AD15" s="9"/>
    </row>
    <row r="16" spans="1:42" ht="15.95" customHeight="1" x14ac:dyDescent="0.25">
      <c r="A16" s="12">
        <v>6</v>
      </c>
      <c r="B16" s="13"/>
      <c r="C16" s="45"/>
      <c r="D16" s="13"/>
      <c r="E16" s="20"/>
      <c r="F16" s="13"/>
      <c r="G16" s="13"/>
      <c r="H16" s="14"/>
      <c r="I16" s="14"/>
      <c r="J16" s="14">
        <f t="shared" si="0"/>
        <v>0</v>
      </c>
      <c r="K16" s="29">
        <f t="shared" si="4"/>
        <v>0</v>
      </c>
      <c r="L16" s="14"/>
      <c r="M16" s="36" t="str">
        <f t="shared" si="1"/>
        <v/>
      </c>
      <c r="V16" s="30">
        <f>IF(COUNTIF($F$11:F16,F16)=1,IF(SUMIF($F$11:$F$176,F16,$M$11:$M$176)&gt;=500000,500,SUMIF($F$11:$F$176,F16,$M$11:$M$176)*0.001),0)</f>
        <v>0</v>
      </c>
      <c r="W16" s="30" t="str">
        <f t="shared" ca="1" si="5"/>
        <v/>
      </c>
      <c r="X16" s="14" t="str">
        <f t="shared" si="6"/>
        <v/>
      </c>
      <c r="Y16" s="14">
        <f t="shared" si="7"/>
        <v>0</v>
      </c>
      <c r="AA16" s="3" t="b">
        <f>IF(COUNTIF($Y$11:Y16,Y16)=1,IF(Y16&lt;&gt;"MALIN CİNSİ 1",IF(Y16&lt;&gt;0,ROW(Y16),"")))</f>
        <v>0</v>
      </c>
      <c r="AC16" s="3" t="e">
        <f>SMALL($AA$11:$AA$176,ROWS($A$1:A6))</f>
        <v>#NUM!</v>
      </c>
      <c r="AD16" s="9"/>
      <c r="AP16" s="1"/>
    </row>
    <row r="17" spans="1:42" ht="15.75" customHeight="1" x14ac:dyDescent="0.25">
      <c r="A17" s="12">
        <v>7</v>
      </c>
      <c r="B17" s="13"/>
      <c r="C17" s="45"/>
      <c r="D17" s="13"/>
      <c r="E17" s="20"/>
      <c r="F17" s="13"/>
      <c r="G17" s="13"/>
      <c r="H17" s="14"/>
      <c r="I17" s="14"/>
      <c r="J17" s="14">
        <f t="shared" si="0"/>
        <v>0</v>
      </c>
      <c r="K17" s="29">
        <f t="shared" si="4"/>
        <v>0</v>
      </c>
      <c r="L17" s="14"/>
      <c r="M17" s="36" t="str">
        <f t="shared" si="1"/>
        <v/>
      </c>
      <c r="V17" s="30">
        <f>IF(COUNTIF($F$11:F17,F17)=1,IF(SUMIF($F$11:$F$176,F17,$M$11:$M$176)&gt;=500000,500,SUMIF($F$11:$F$176,F17,$M$11:$M$176)*0.001),0)</f>
        <v>0</v>
      </c>
      <c r="W17" s="30" t="str">
        <f t="shared" ca="1" si="5"/>
        <v/>
      </c>
      <c r="X17" s="14" t="str">
        <f t="shared" si="6"/>
        <v/>
      </c>
      <c r="Y17" s="14">
        <f t="shared" si="7"/>
        <v>0</v>
      </c>
      <c r="AA17" s="3" t="b">
        <f>IF(COUNTIF($Y$11:Y17,Y17)=1,IF(Y17&lt;&gt;"MALIN CİNSİ 1",IF(Y17&lt;&gt;0,ROW(Y17),"")))</f>
        <v>0</v>
      </c>
      <c r="AC17" s="3" t="e">
        <f>SMALL($AA$11:$AA$176,ROWS($A$1:A7))</f>
        <v>#NUM!</v>
      </c>
      <c r="AD17" s="9"/>
      <c r="AP17" s="1"/>
    </row>
    <row r="18" spans="1:42" ht="15.95" customHeight="1" x14ac:dyDescent="0.2">
      <c r="A18" s="12">
        <v>8</v>
      </c>
      <c r="B18" s="13"/>
      <c r="C18" s="45"/>
      <c r="D18" s="13"/>
      <c r="E18" s="20"/>
      <c r="F18" s="13"/>
      <c r="G18" s="13"/>
      <c r="H18" s="14"/>
      <c r="I18" s="14"/>
      <c r="J18" s="14">
        <f t="shared" si="0"/>
        <v>0</v>
      </c>
      <c r="K18" s="29">
        <f t="shared" si="4"/>
        <v>0</v>
      </c>
      <c r="L18" s="14"/>
      <c r="M18" s="36" t="str">
        <f t="shared" si="1"/>
        <v/>
      </c>
      <c r="V18" s="30">
        <f>IF(COUNTIF($F$11:F18,F18)=1,IF(SUMIF($F$11:$F$176,F18,$M$11:$M$176)&gt;=500000,500,SUMIF($F$11:$F$176,F18,$M$11:$M$176)*0.001),0)</f>
        <v>0</v>
      </c>
      <c r="W18" s="30" t="str">
        <f t="shared" ca="1" si="5"/>
        <v/>
      </c>
      <c r="X18" s="14" t="str">
        <f t="shared" si="6"/>
        <v/>
      </c>
      <c r="Y18" s="14">
        <f t="shared" si="7"/>
        <v>0</v>
      </c>
      <c r="AA18" s="3" t="b">
        <f>IF(COUNTIF($Y$11:Y18,Y18)=1,IF(Y18&lt;&gt;"MALIN CİNSİ 1",IF(Y18&lt;&gt;0,ROW(Y18),"")))</f>
        <v>0</v>
      </c>
      <c r="AC18" s="3" t="e">
        <f>SMALL($AA$11:$AA$176,ROWS($A$1:A8))</f>
        <v>#NUM!</v>
      </c>
      <c r="AD18" s="9"/>
    </row>
    <row r="19" spans="1:42" ht="15.95" customHeight="1" x14ac:dyDescent="0.2">
      <c r="A19" s="12">
        <v>9</v>
      </c>
      <c r="B19" s="13"/>
      <c r="C19" s="45"/>
      <c r="D19" s="13"/>
      <c r="E19" s="20"/>
      <c r="F19" s="13"/>
      <c r="G19" s="13"/>
      <c r="H19" s="14"/>
      <c r="I19" s="14"/>
      <c r="J19" s="14">
        <f t="shared" si="0"/>
        <v>0</v>
      </c>
      <c r="K19" s="29">
        <f t="shared" si="4"/>
        <v>0</v>
      </c>
      <c r="L19" s="14"/>
      <c r="M19" s="36" t="str">
        <f t="shared" si="1"/>
        <v/>
      </c>
      <c r="V19" s="30">
        <f>IF(COUNTIF($F$11:F19,F19)=1,IF(SUMIF($F$11:$F$176,F19,$M$11:$M$176)&gt;=500000,500,SUMIF($F$11:$F$176,F19,$M$11:$M$176)*0.001),0)</f>
        <v>0</v>
      </c>
      <c r="W19" s="30" t="str">
        <f t="shared" ca="1" si="5"/>
        <v/>
      </c>
      <c r="X19" s="14" t="str">
        <f t="shared" si="6"/>
        <v/>
      </c>
      <c r="Y19" s="14">
        <f t="shared" si="7"/>
        <v>0</v>
      </c>
      <c r="AA19" s="3" t="b">
        <f>IF(COUNTIF($Y$11:Y19,Y19)=1,IF(Y19&lt;&gt;"MALIN CİNSİ 1",IF(Y19&lt;&gt;0,ROW(Y19),"")))</f>
        <v>0</v>
      </c>
      <c r="AC19" s="3" t="e">
        <f>SMALL($AA$11:$AA$176,ROWS($A$1:A9))</f>
        <v>#NUM!</v>
      </c>
      <c r="AD19" s="9"/>
    </row>
    <row r="20" spans="1:42" ht="15.95" customHeight="1" x14ac:dyDescent="0.2">
      <c r="A20" s="12">
        <v>10</v>
      </c>
      <c r="B20" s="13"/>
      <c r="C20" s="45"/>
      <c r="D20" s="13"/>
      <c r="E20" s="20"/>
      <c r="F20" s="13"/>
      <c r="G20" s="13"/>
      <c r="H20" s="14"/>
      <c r="I20" s="14"/>
      <c r="J20" s="14">
        <f t="shared" si="0"/>
        <v>0</v>
      </c>
      <c r="K20" s="29">
        <f t="shared" si="4"/>
        <v>0</v>
      </c>
      <c r="L20" s="14"/>
      <c r="M20" s="36" t="str">
        <f t="shared" si="1"/>
        <v/>
      </c>
      <c r="V20" s="30">
        <f>IF(COUNTIF($F$11:F20,F20)=1,IF(SUMIF($F$11:$F$176,F20,$M$11:$M$176)&gt;=500000,500,SUMIF($F$11:$F$176,F20,$M$11:$M$176)*0.001),0)</f>
        <v>0</v>
      </c>
      <c r="W20" s="30" t="str">
        <f t="shared" ca="1" si="5"/>
        <v/>
      </c>
      <c r="X20" s="14" t="str">
        <f t="shared" si="6"/>
        <v/>
      </c>
      <c r="Y20" s="14">
        <f t="shared" si="7"/>
        <v>0</v>
      </c>
      <c r="AA20" s="3" t="b">
        <f>IF(COUNTIF($Y$11:Y20,Y20)=1,IF(Y20&lt;&gt;"MALIN CİNSİ 1",IF(Y20&lt;&gt;0,ROW(Y20),"")))</f>
        <v>0</v>
      </c>
      <c r="AC20" s="3" t="e">
        <f>SMALL($AA$11:$AA$176,ROWS($A$1:A10))</f>
        <v>#NUM!</v>
      </c>
      <c r="AD20" s="9"/>
    </row>
    <row r="21" spans="1:42" ht="15.95" customHeight="1" x14ac:dyDescent="0.2">
      <c r="A21" s="12">
        <v>11</v>
      </c>
      <c r="B21" s="13"/>
      <c r="C21" s="45"/>
      <c r="D21" s="13"/>
      <c r="E21" s="20"/>
      <c r="F21" s="13"/>
      <c r="G21" s="13"/>
      <c r="H21" s="14"/>
      <c r="I21" s="14"/>
      <c r="J21" s="14">
        <f t="shared" si="0"/>
        <v>0</v>
      </c>
      <c r="K21" s="29">
        <f t="shared" si="4"/>
        <v>0</v>
      </c>
      <c r="L21" s="14"/>
      <c r="M21" s="36" t="str">
        <f t="shared" si="1"/>
        <v/>
      </c>
      <c r="V21" s="30">
        <f>IF(COUNTIF($F$11:F21,F21)=1,IF(SUMIF($F$11:$F$176,F21,$M$11:$M$176)&gt;=500000,500,SUMIF($F$11:$F$176,F21,$M$11:$M$176)*0.001),0)</f>
        <v>0</v>
      </c>
      <c r="W21" s="30" t="str">
        <f t="shared" ca="1" si="5"/>
        <v/>
      </c>
      <c r="X21" s="14" t="str">
        <f t="shared" si="6"/>
        <v/>
      </c>
      <c r="Y21" s="14">
        <f t="shared" si="7"/>
        <v>0</v>
      </c>
      <c r="AA21" s="3" t="b">
        <f>IF(COUNTIF($Y$11:Y21,Y21)=1,IF(Y21&lt;&gt;"MALIN CİNSİ 1",IF(Y21&lt;&gt;0,ROW(Y21),"")))</f>
        <v>0</v>
      </c>
      <c r="AC21" s="3" t="e">
        <f>SMALL($AA$11:$AA$176,ROWS($A$1:A11))</f>
        <v>#NUM!</v>
      </c>
      <c r="AD21" s="9"/>
    </row>
    <row r="22" spans="1:42" ht="15.95" customHeight="1" x14ac:dyDescent="0.2">
      <c r="A22" s="12">
        <v>12</v>
      </c>
      <c r="B22" s="13"/>
      <c r="C22" s="45"/>
      <c r="D22" s="13"/>
      <c r="E22" s="20"/>
      <c r="F22" s="13"/>
      <c r="G22" s="13"/>
      <c r="H22" s="14"/>
      <c r="I22" s="14"/>
      <c r="J22" s="14">
        <f t="shared" si="0"/>
        <v>0</v>
      </c>
      <c r="K22" s="29">
        <f t="shared" si="4"/>
        <v>0</v>
      </c>
      <c r="L22" s="14"/>
      <c r="M22" s="36" t="str">
        <f t="shared" si="1"/>
        <v/>
      </c>
      <c r="V22" s="30">
        <f>IF(COUNTIF($F$11:F22,F22)=1,IF(SUMIF($F$11:$F$176,F22,$M$11:$M$176)&gt;=500000,500,SUMIF($F$11:$F$176,F22,$M$11:$M$176)*0.001),0)</f>
        <v>0</v>
      </c>
      <c r="W22" s="30" t="str">
        <f t="shared" ca="1" si="5"/>
        <v/>
      </c>
      <c r="X22" s="14" t="str">
        <f t="shared" si="6"/>
        <v/>
      </c>
      <c r="Y22" s="14">
        <f t="shared" si="7"/>
        <v>0</v>
      </c>
      <c r="AA22" s="3" t="b">
        <f>IF(COUNTIF($Y$11:Y22,Y22)=1,IF(Y22&lt;&gt;"MALIN CİNSİ 1",IF(Y22&lt;&gt;0,ROW(Y22),"")))</f>
        <v>0</v>
      </c>
      <c r="AC22" s="3" t="e">
        <f>SMALL($AA$11:$AA$176,ROWS($A$1:A12))</f>
        <v>#NUM!</v>
      </c>
      <c r="AD22" s="9"/>
    </row>
    <row r="23" spans="1:42" ht="15.95" customHeight="1" x14ac:dyDescent="0.2">
      <c r="A23" s="12">
        <v>13</v>
      </c>
      <c r="B23" s="13"/>
      <c r="C23" s="45"/>
      <c r="D23" s="13"/>
      <c r="E23" s="20"/>
      <c r="F23" s="13"/>
      <c r="G23" s="13"/>
      <c r="H23" s="14"/>
      <c r="I23" s="14"/>
      <c r="J23" s="14">
        <f t="shared" si="0"/>
        <v>0</v>
      </c>
      <c r="K23" s="29">
        <f t="shared" si="4"/>
        <v>0</v>
      </c>
      <c r="L23" s="14"/>
      <c r="M23" s="36" t="str">
        <f t="shared" si="1"/>
        <v/>
      </c>
      <c r="V23" s="30">
        <f>IF(COUNTIF($F$11:F23,F23)=1,IF(SUMIF($F$11:$F$176,F23,$M$11:$M$176)&gt;=500000,500,SUMIF($F$11:$F$176,F23,$M$11:$M$176)*0.001),0)</f>
        <v>0</v>
      </c>
      <c r="W23" s="30" t="str">
        <f t="shared" ca="1" si="5"/>
        <v/>
      </c>
      <c r="X23" s="14" t="str">
        <f t="shared" si="6"/>
        <v/>
      </c>
      <c r="Y23" s="14">
        <f t="shared" si="7"/>
        <v>0</v>
      </c>
      <c r="AA23" s="3" t="b">
        <f>IF(COUNTIF($Y$11:Y23,Y23)=1,IF(Y23&lt;&gt;"MALIN CİNSİ 1",IF(Y23&lt;&gt;0,ROW(Y23),"")))</f>
        <v>0</v>
      </c>
      <c r="AC23" s="3" t="e">
        <f>SMALL($AA$11:$AA$176,ROWS($A$1:A13))</f>
        <v>#NUM!</v>
      </c>
      <c r="AD23" s="9"/>
    </row>
    <row r="24" spans="1:42" ht="15.95" customHeight="1" x14ac:dyDescent="0.2">
      <c r="A24" s="12">
        <v>14</v>
      </c>
      <c r="B24" s="13"/>
      <c r="C24" s="45"/>
      <c r="D24" s="13"/>
      <c r="E24" s="20"/>
      <c r="F24" s="13"/>
      <c r="G24" s="13"/>
      <c r="H24" s="14"/>
      <c r="I24" s="14"/>
      <c r="J24" s="14">
        <f t="shared" si="0"/>
        <v>0</v>
      </c>
      <c r="K24" s="29">
        <f t="shared" si="4"/>
        <v>0</v>
      </c>
      <c r="L24" s="14"/>
      <c r="M24" s="36" t="str">
        <f t="shared" si="1"/>
        <v/>
      </c>
      <c r="V24" s="30">
        <f>IF(COUNTIF($F$11:F24,F24)=1,IF(SUMIF($F$11:$F$176,F24,$M$11:$M$176)&gt;=500000,500,SUMIF($F$11:$F$176,F24,$M$11:$M$176)*0.001),0)</f>
        <v>0</v>
      </c>
      <c r="W24" s="30" t="str">
        <f t="shared" ca="1" si="5"/>
        <v/>
      </c>
      <c r="X24" s="14" t="str">
        <f t="shared" si="6"/>
        <v/>
      </c>
      <c r="Y24" s="14">
        <f t="shared" si="7"/>
        <v>0</v>
      </c>
      <c r="AA24" s="3" t="b">
        <f>IF(COUNTIF($Y$11:Y24,Y24)=1,IF(Y24&lt;&gt;"MALIN CİNSİ 1",IF(Y24&lt;&gt;0,ROW(Y24),"")))</f>
        <v>0</v>
      </c>
      <c r="AC24" s="3" t="e">
        <f>SMALL($AA$11:$AA$176,ROWS($A$1:A14))</f>
        <v>#NUM!</v>
      </c>
      <c r="AD24" s="9"/>
    </row>
    <row r="25" spans="1:42" ht="15.95" customHeight="1" x14ac:dyDescent="0.2">
      <c r="A25" s="12">
        <v>15</v>
      </c>
      <c r="B25" s="13"/>
      <c r="C25" s="45"/>
      <c r="D25" s="13"/>
      <c r="E25" s="20"/>
      <c r="F25" s="13"/>
      <c r="G25" s="13"/>
      <c r="H25" s="14"/>
      <c r="I25" s="14"/>
      <c r="J25" s="14">
        <f t="shared" si="0"/>
        <v>0</v>
      </c>
      <c r="K25" s="29">
        <f t="shared" si="4"/>
        <v>0</v>
      </c>
      <c r="L25" s="14"/>
      <c r="M25" s="36" t="str">
        <f t="shared" si="1"/>
        <v/>
      </c>
      <c r="V25" s="30">
        <f>IF(COUNTIF($F$11:F25,F25)=1,IF(SUMIF($F$11:$F$176,F25,$M$11:$M$176)&gt;=500000,500,SUMIF($F$11:$F$176,F25,$M$11:$M$176)*0.001),0)</f>
        <v>0</v>
      </c>
      <c r="W25" s="30" t="str">
        <f t="shared" ca="1" si="5"/>
        <v/>
      </c>
      <c r="X25" s="14" t="str">
        <f t="shared" si="6"/>
        <v/>
      </c>
      <c r="Y25" s="14">
        <f t="shared" si="7"/>
        <v>0</v>
      </c>
      <c r="AA25" s="3" t="b">
        <f>IF(COUNTIF($Y$11:Y25,Y25)=1,IF(Y25&lt;&gt;"MALIN CİNSİ 1",IF(Y25&lt;&gt;0,ROW(Y25),"")))</f>
        <v>0</v>
      </c>
      <c r="AC25" s="3" t="e">
        <f>SMALL($AA$11:$AA$176,ROWS($A$1:A15))</f>
        <v>#NUM!</v>
      </c>
      <c r="AD25" s="9"/>
    </row>
    <row r="26" spans="1:42" ht="15.95" customHeight="1" x14ac:dyDescent="0.2">
      <c r="A26" s="12">
        <v>16</v>
      </c>
      <c r="B26" s="13"/>
      <c r="C26" s="45"/>
      <c r="D26" s="13"/>
      <c r="E26" s="20"/>
      <c r="F26" s="13"/>
      <c r="G26" s="13"/>
      <c r="H26" s="14"/>
      <c r="I26" s="14"/>
      <c r="J26" s="14">
        <f t="shared" si="0"/>
        <v>0</v>
      </c>
      <c r="K26" s="29">
        <f t="shared" si="4"/>
        <v>0</v>
      </c>
      <c r="L26" s="14"/>
      <c r="M26" s="36" t="str">
        <f t="shared" si="1"/>
        <v/>
      </c>
      <c r="V26" s="30">
        <f>IF(COUNTIF($F$11:F26,F26)=1,IF(SUMIF($F$11:$F$176,F26,$M$11:$M$176)&gt;=500000,500,SUMIF($F$11:$F$176,F26,$M$11:$M$176)*0.001),0)</f>
        <v>0</v>
      </c>
      <c r="W26" s="30" t="str">
        <f t="shared" ca="1" si="5"/>
        <v/>
      </c>
      <c r="X26" s="14" t="str">
        <f t="shared" si="6"/>
        <v/>
      </c>
      <c r="Y26" s="14">
        <f t="shared" si="7"/>
        <v>0</v>
      </c>
      <c r="AA26" s="3" t="b">
        <f>IF(COUNTIF($Y$11:Y26,Y26)=1,IF(Y26&lt;&gt;"MALIN CİNSİ 1",IF(Y26&lt;&gt;0,ROW(Y26),"")))</f>
        <v>0</v>
      </c>
      <c r="AC26" s="3" t="e">
        <f>SMALL($AA$11:$AA$176,ROWS($A$1:A16))</f>
        <v>#NUM!</v>
      </c>
      <c r="AD26" s="9"/>
    </row>
    <row r="27" spans="1:42" ht="15.95" customHeight="1" x14ac:dyDescent="0.2">
      <c r="A27" s="12">
        <v>17</v>
      </c>
      <c r="B27" s="13"/>
      <c r="C27" s="45"/>
      <c r="D27" s="13"/>
      <c r="E27" s="20"/>
      <c r="F27" s="13"/>
      <c r="G27" s="13"/>
      <c r="H27" s="14"/>
      <c r="I27" s="14"/>
      <c r="J27" s="14">
        <f t="shared" si="0"/>
        <v>0</v>
      </c>
      <c r="K27" s="29">
        <f t="shared" si="4"/>
        <v>0</v>
      </c>
      <c r="L27" s="14"/>
      <c r="M27" s="36" t="str">
        <f t="shared" si="1"/>
        <v/>
      </c>
      <c r="V27" s="30">
        <f>IF(COUNTIF($F$11:F27,F27)=1,IF(SUMIF($F$11:$F$176,F27,$M$11:$M$176)&gt;=500000,500,SUMIF($F$11:$F$176,F27,$M$11:$M$176)*0.001),0)</f>
        <v>0</v>
      </c>
      <c r="W27" s="30" t="str">
        <f t="shared" ca="1" si="5"/>
        <v/>
      </c>
      <c r="X27" s="14" t="str">
        <f t="shared" si="6"/>
        <v/>
      </c>
      <c r="Y27" s="14">
        <f t="shared" si="7"/>
        <v>0</v>
      </c>
      <c r="AA27" s="3" t="b">
        <f>IF(COUNTIF($Y$11:Y27,Y27)=1,IF(Y27&lt;&gt;"MALIN CİNSİ 1",IF(Y27&lt;&gt;0,ROW(Y27),"")))</f>
        <v>0</v>
      </c>
      <c r="AC27" s="3" t="e">
        <f>SMALL($AA$11:$AA$176,ROWS($A$1:A17))</f>
        <v>#NUM!</v>
      </c>
      <c r="AD27" s="9"/>
    </row>
    <row r="28" spans="1:42" ht="15.95" customHeight="1" x14ac:dyDescent="0.2">
      <c r="A28" s="12">
        <v>18</v>
      </c>
      <c r="B28" s="13"/>
      <c r="C28" s="45"/>
      <c r="D28" s="13"/>
      <c r="E28" s="20"/>
      <c r="F28" s="13"/>
      <c r="G28" s="13"/>
      <c r="H28" s="14"/>
      <c r="I28" s="14"/>
      <c r="J28" s="14">
        <f t="shared" si="0"/>
        <v>0</v>
      </c>
      <c r="K28" s="29">
        <f t="shared" si="4"/>
        <v>0</v>
      </c>
      <c r="L28" s="14"/>
      <c r="M28" s="36" t="str">
        <f t="shared" si="1"/>
        <v/>
      </c>
      <c r="V28" s="30">
        <f>IF(COUNTIF($F$11:F28,F28)=1,IF(SUMIF($F$11:$F$176,F28,$M$11:$M$176)&gt;=500000,500,SUMIF($F$11:$F$176,F28,$M$11:$M$176)*0.001),0)</f>
        <v>0</v>
      </c>
      <c r="W28" s="30" t="str">
        <f t="shared" ca="1" si="5"/>
        <v/>
      </c>
      <c r="X28" s="14" t="str">
        <f t="shared" si="6"/>
        <v/>
      </c>
      <c r="Y28" s="14">
        <f t="shared" si="7"/>
        <v>0</v>
      </c>
      <c r="AA28" s="3" t="b">
        <f>IF(COUNTIF($Y$11:Y28,Y28)=1,IF(Y28&lt;&gt;"MALIN CİNSİ 1",IF(Y28&lt;&gt;0,ROW(Y28),"")))</f>
        <v>0</v>
      </c>
      <c r="AC28" s="3" t="e">
        <f>SMALL($AA$11:$AA$176,ROWS($A$1:A18))</f>
        <v>#NUM!</v>
      </c>
      <c r="AD28" s="9"/>
    </row>
    <row r="29" spans="1:42" ht="15.95" customHeight="1" x14ac:dyDescent="0.2">
      <c r="A29" s="12">
        <v>19</v>
      </c>
      <c r="B29" s="13"/>
      <c r="C29" s="45"/>
      <c r="D29" s="13"/>
      <c r="E29" s="20"/>
      <c r="F29" s="13"/>
      <c r="G29" s="13"/>
      <c r="H29" s="14"/>
      <c r="I29" s="14"/>
      <c r="J29" s="14">
        <f t="shared" si="0"/>
        <v>0</v>
      </c>
      <c r="K29" s="29">
        <f t="shared" si="4"/>
        <v>0</v>
      </c>
      <c r="L29" s="14"/>
      <c r="M29" s="36" t="str">
        <f t="shared" si="1"/>
        <v/>
      </c>
      <c r="V29" s="30">
        <f>IF(COUNTIF($F$11:F29,F29)=1,IF(SUMIF($F$11:$F$176,F29,$M$11:$M$176)&gt;=500000,500,SUMIF($F$11:$F$176,F29,$M$11:$M$176)*0.001),0)</f>
        <v>0</v>
      </c>
      <c r="W29" s="30" t="str">
        <f t="shared" ca="1" si="5"/>
        <v/>
      </c>
      <c r="X29" s="14" t="str">
        <f t="shared" si="6"/>
        <v/>
      </c>
      <c r="Y29" s="14">
        <f t="shared" si="7"/>
        <v>0</v>
      </c>
      <c r="AA29" s="3" t="b">
        <f>IF(COUNTIF($Y$11:Y29,Y29)=1,IF(Y29&lt;&gt;"MALIN CİNSİ 1",IF(Y29&lt;&gt;0,ROW(Y29),"")))</f>
        <v>0</v>
      </c>
      <c r="AC29" s="3" t="e">
        <f>SMALL($AA$11:$AA$176,ROWS($A$1:A19))</f>
        <v>#NUM!</v>
      </c>
      <c r="AD29" s="9"/>
    </row>
    <row r="30" spans="1:42" ht="15.95" customHeight="1" x14ac:dyDescent="0.2">
      <c r="A30" s="12">
        <v>20</v>
      </c>
      <c r="B30" s="13"/>
      <c r="C30" s="45"/>
      <c r="D30" s="13"/>
      <c r="E30" s="20"/>
      <c r="F30" s="13"/>
      <c r="G30" s="13"/>
      <c r="H30" s="14"/>
      <c r="I30" s="14"/>
      <c r="J30" s="14">
        <f t="shared" si="0"/>
        <v>0</v>
      </c>
      <c r="K30" s="29">
        <f t="shared" si="4"/>
        <v>0</v>
      </c>
      <c r="L30" s="14"/>
      <c r="M30" s="36" t="str">
        <f t="shared" si="1"/>
        <v/>
      </c>
      <c r="V30" s="30">
        <f>IF(COUNTIF($F$11:F30,F30)=1,IF(SUMIF($F$11:$F$176,F30,$M$11:$M$176)&gt;=500000,500,SUMIF($F$11:$F$176,F30,$M$11:$M$176)*0.001),0)</f>
        <v>0</v>
      </c>
      <c r="W30" s="30" t="str">
        <f t="shared" ca="1" si="5"/>
        <v/>
      </c>
      <c r="X30" s="14" t="str">
        <f t="shared" si="6"/>
        <v/>
      </c>
      <c r="Y30" s="14">
        <f t="shared" si="7"/>
        <v>0</v>
      </c>
      <c r="AA30" s="3" t="b">
        <f>IF(COUNTIF($Y$11:Y30,Y30)=1,IF(Y30&lt;&gt;"MALIN CİNSİ 1",IF(Y30&lt;&gt;0,ROW(Y30),"")))</f>
        <v>0</v>
      </c>
      <c r="AC30" s="3" t="e">
        <f>SMALL($AA$11:$AA$176,ROWS($A$1:A20))</f>
        <v>#NUM!</v>
      </c>
      <c r="AD30" s="9"/>
    </row>
    <row r="31" spans="1:42" ht="15.95" customHeight="1" x14ac:dyDescent="0.2">
      <c r="A31" s="12">
        <v>21</v>
      </c>
      <c r="B31" s="13"/>
      <c r="C31" s="45"/>
      <c r="D31" s="13"/>
      <c r="E31" s="20"/>
      <c r="F31" s="13"/>
      <c r="G31" s="13"/>
      <c r="H31" s="14"/>
      <c r="I31" s="14"/>
      <c r="J31" s="14">
        <f t="shared" si="0"/>
        <v>0</v>
      </c>
      <c r="K31" s="29">
        <f t="shared" si="4"/>
        <v>0</v>
      </c>
      <c r="L31" s="14"/>
      <c r="M31" s="36" t="str">
        <f t="shared" si="1"/>
        <v/>
      </c>
      <c r="V31" s="30">
        <f>IF(COUNTIF($F$11:F31,F31)=1,IF(SUMIF($F$11:$F$176,F31,$M$11:$M$176)&gt;=500000,500,SUMIF($F$11:$F$176,F31,$M$11:$M$176)*0.001),0)</f>
        <v>0</v>
      </c>
      <c r="W31" s="30" t="str">
        <f t="shared" ca="1" si="5"/>
        <v/>
      </c>
      <c r="X31" s="14" t="str">
        <f t="shared" si="6"/>
        <v/>
      </c>
      <c r="Y31" s="14">
        <f t="shared" si="7"/>
        <v>0</v>
      </c>
      <c r="AA31" s="3" t="b">
        <f>IF(COUNTIF($Y$11:Y31,Y31)=1,IF(Y31&lt;&gt;"MALIN CİNSİ 1",IF(Y31&lt;&gt;0,ROW(Y31),"")))</f>
        <v>0</v>
      </c>
      <c r="AC31" s="3" t="e">
        <f>SMALL($AA$11:$AA$176,ROWS($A$1:A21))</f>
        <v>#NUM!</v>
      </c>
      <c r="AD31" s="9"/>
    </row>
    <row r="32" spans="1:42" ht="15.95" customHeight="1" x14ac:dyDescent="0.2">
      <c r="A32" s="12">
        <v>22</v>
      </c>
      <c r="B32" s="13"/>
      <c r="C32" s="45"/>
      <c r="D32" s="13"/>
      <c r="E32" s="20"/>
      <c r="F32" s="13"/>
      <c r="G32" s="13"/>
      <c r="H32" s="14"/>
      <c r="I32" s="14"/>
      <c r="J32" s="14">
        <f t="shared" si="0"/>
        <v>0</v>
      </c>
      <c r="K32" s="29">
        <f t="shared" si="4"/>
        <v>0</v>
      </c>
      <c r="L32" s="14"/>
      <c r="M32" s="36" t="str">
        <f t="shared" si="1"/>
        <v/>
      </c>
      <c r="V32" s="30">
        <f>IF(COUNTIF($F$11:F32,F32)=1,IF(SUMIF($F$11:$F$176,F32,$M$11:$M$176)&gt;=500000,500,SUMIF($F$11:$F$176,F32,$M$11:$M$176)*0.001),0)</f>
        <v>0</v>
      </c>
      <c r="W32" s="30" t="str">
        <f t="shared" ca="1" si="5"/>
        <v/>
      </c>
      <c r="X32" s="14" t="str">
        <f t="shared" si="6"/>
        <v/>
      </c>
      <c r="Y32" s="14">
        <f t="shared" si="7"/>
        <v>0</v>
      </c>
      <c r="AA32" s="3" t="b">
        <f>IF(COUNTIF($Y$11:Y32,Y32)=1,IF(Y32&lt;&gt;"MALIN CİNSİ 1",IF(Y32&lt;&gt;0,ROW(Y32),"")))</f>
        <v>0</v>
      </c>
      <c r="AC32" s="3" t="e">
        <f>SMALL($AA$11:$AA$176,ROWS($A$1:A22))</f>
        <v>#NUM!</v>
      </c>
      <c r="AD32" s="9"/>
    </row>
    <row r="33" spans="1:30" ht="15.95" customHeight="1" x14ac:dyDescent="0.2">
      <c r="A33" s="12">
        <v>23</v>
      </c>
      <c r="B33" s="13"/>
      <c r="C33" s="45"/>
      <c r="D33" s="13"/>
      <c r="E33" s="20"/>
      <c r="F33" s="13"/>
      <c r="G33" s="13"/>
      <c r="H33" s="14"/>
      <c r="I33" s="14"/>
      <c r="J33" s="14">
        <f t="shared" si="0"/>
        <v>0</v>
      </c>
      <c r="K33" s="29">
        <f t="shared" si="4"/>
        <v>0</v>
      </c>
      <c r="L33" s="14"/>
      <c r="M33" s="36" t="str">
        <f t="shared" si="1"/>
        <v/>
      </c>
      <c r="V33" s="30">
        <f>IF(COUNTIF($F$11:F33,F33)=1,IF(SUMIF($F$11:$F$176,F33,$M$11:$M$176)&gt;=500000,500,SUMIF($F$11:$F$176,F33,$M$11:$M$176)*0.001),0)</f>
        <v>0</v>
      </c>
      <c r="W33" s="30" t="str">
        <f t="shared" ca="1" si="5"/>
        <v/>
      </c>
      <c r="X33" s="14" t="str">
        <f t="shared" si="6"/>
        <v/>
      </c>
      <c r="Y33" s="14">
        <f t="shared" si="7"/>
        <v>0</v>
      </c>
      <c r="AA33" s="3" t="b">
        <f>IF(COUNTIF($Y$11:Y33,Y33)=1,IF(Y33&lt;&gt;"MALIN CİNSİ 1",IF(Y33&lt;&gt;0,ROW(Y33),"")))</f>
        <v>0</v>
      </c>
      <c r="AC33" s="3" t="e">
        <f>SMALL($AA$11:$AA$176,ROWS($A$1:A23))</f>
        <v>#NUM!</v>
      </c>
      <c r="AD33" s="9"/>
    </row>
    <row r="34" spans="1:30" ht="15.95" customHeight="1" x14ac:dyDescent="0.2">
      <c r="A34" s="12">
        <v>24</v>
      </c>
      <c r="B34" s="13"/>
      <c r="C34" s="45"/>
      <c r="D34" s="13"/>
      <c r="E34" s="20"/>
      <c r="F34" s="13"/>
      <c r="G34" s="13"/>
      <c r="H34" s="14"/>
      <c r="I34" s="14"/>
      <c r="J34" s="14">
        <f t="shared" si="0"/>
        <v>0</v>
      </c>
      <c r="K34" s="29">
        <f t="shared" si="4"/>
        <v>0</v>
      </c>
      <c r="L34" s="14"/>
      <c r="M34" s="36" t="str">
        <f t="shared" si="1"/>
        <v/>
      </c>
      <c r="V34" s="30">
        <f>IF(COUNTIF($F$11:F34,F34)=1,IF(SUMIF($F$11:$F$176,F34,$M$11:$M$176)&gt;=500000,500,SUMIF($F$11:$F$176,F34,$M$11:$M$176)*0.001),0)</f>
        <v>0</v>
      </c>
      <c r="W34" s="30" t="str">
        <f t="shared" ca="1" si="5"/>
        <v/>
      </c>
      <c r="X34" s="14" t="str">
        <f t="shared" si="6"/>
        <v/>
      </c>
      <c r="Y34" s="14">
        <f t="shared" si="7"/>
        <v>0</v>
      </c>
      <c r="AA34" s="3" t="b">
        <f>IF(COUNTIF($Y$11:Y34,Y34)=1,IF(Y34&lt;&gt;"MALIN CİNSİ 1",IF(Y34&lt;&gt;0,ROW(Y34),"")))</f>
        <v>0</v>
      </c>
      <c r="AC34" s="3" t="e">
        <f>SMALL($AA$11:$AA$176,ROWS($A$1:A24))</f>
        <v>#NUM!</v>
      </c>
      <c r="AD34" s="9"/>
    </row>
    <row r="35" spans="1:30" ht="15.95" customHeight="1" x14ac:dyDescent="0.2">
      <c r="A35" s="12">
        <v>25</v>
      </c>
      <c r="B35" s="13"/>
      <c r="C35" s="45"/>
      <c r="D35" s="13"/>
      <c r="E35" s="20"/>
      <c r="F35" s="13"/>
      <c r="G35" s="13"/>
      <c r="H35" s="14"/>
      <c r="I35" s="14"/>
      <c r="J35" s="14">
        <f t="shared" si="0"/>
        <v>0</v>
      </c>
      <c r="K35" s="29">
        <f t="shared" si="4"/>
        <v>0</v>
      </c>
      <c r="L35" s="14"/>
      <c r="M35" s="36" t="str">
        <f t="shared" si="1"/>
        <v/>
      </c>
      <c r="V35" s="30">
        <f>IF(COUNTIF($F$11:F35,F35)=1,IF(SUMIF($F$11:$F$176,F35,$M$11:$M$176)&gt;=500000,500,SUMIF($F$11:$F$176,F35,$M$11:$M$176)*0.001),0)</f>
        <v>0</v>
      </c>
      <c r="W35" s="30" t="str">
        <f t="shared" ca="1" si="5"/>
        <v/>
      </c>
      <c r="X35" s="14" t="str">
        <f t="shared" si="6"/>
        <v/>
      </c>
      <c r="Y35" s="14">
        <f t="shared" si="7"/>
        <v>0</v>
      </c>
      <c r="AA35" s="3" t="b">
        <f>IF(COUNTIF($Y$11:Y35,Y35)=1,IF(Y35&lt;&gt;"MALIN CİNSİ 1",IF(Y35&lt;&gt;0,ROW(Y35),"")))</f>
        <v>0</v>
      </c>
      <c r="AC35" s="3" t="e">
        <f>SMALL($AA$11:$AA$176,ROWS($A$1:A25))</f>
        <v>#NUM!</v>
      </c>
      <c r="AD35" s="9"/>
    </row>
    <row r="36" spans="1:30" ht="15.95" customHeight="1" x14ac:dyDescent="0.2">
      <c r="A36" s="12">
        <v>26</v>
      </c>
      <c r="B36" s="13"/>
      <c r="C36" s="45"/>
      <c r="D36" s="13"/>
      <c r="E36" s="20"/>
      <c r="F36" s="13"/>
      <c r="G36" s="13"/>
      <c r="H36" s="14"/>
      <c r="I36" s="14"/>
      <c r="J36" s="14">
        <f t="shared" si="0"/>
        <v>0</v>
      </c>
      <c r="K36" s="29">
        <f t="shared" si="4"/>
        <v>0</v>
      </c>
      <c r="L36" s="14"/>
      <c r="M36" s="36" t="str">
        <f t="shared" si="1"/>
        <v/>
      </c>
      <c r="V36" s="30">
        <f>IF(COUNTIF($F$11:F36,F36)=1,IF(SUMIF($F$11:$F$176,F36,$M$11:$M$176)&gt;=500000,500,SUMIF($F$11:$F$176,F36,$M$11:$M$176)*0.001),0)</f>
        <v>0</v>
      </c>
      <c r="W36" s="30" t="str">
        <f t="shared" ca="1" si="5"/>
        <v/>
      </c>
      <c r="X36" s="14" t="str">
        <f t="shared" si="6"/>
        <v/>
      </c>
      <c r="Y36" s="14">
        <f t="shared" si="7"/>
        <v>0</v>
      </c>
      <c r="AA36" s="3" t="b">
        <f>IF(COUNTIF($Y$11:Y36,Y36)=1,IF(Y36&lt;&gt;"MALIN CİNSİ 1",IF(Y36&lt;&gt;0,ROW(Y36),"")))</f>
        <v>0</v>
      </c>
      <c r="AC36" s="3" t="e">
        <f>SMALL($AA$11:$AA$176,ROWS($A$1:A26))</f>
        <v>#NUM!</v>
      </c>
      <c r="AD36" s="9"/>
    </row>
    <row r="37" spans="1:30" ht="15.95" customHeight="1" x14ac:dyDescent="0.2">
      <c r="A37" s="12">
        <v>27</v>
      </c>
      <c r="B37" s="13"/>
      <c r="C37" s="45"/>
      <c r="D37" s="13"/>
      <c r="E37" s="20"/>
      <c r="F37" s="13"/>
      <c r="G37" s="13"/>
      <c r="H37" s="14"/>
      <c r="I37" s="14"/>
      <c r="J37" s="14">
        <f t="shared" si="0"/>
        <v>0</v>
      </c>
      <c r="K37" s="29">
        <f t="shared" si="4"/>
        <v>0</v>
      </c>
      <c r="L37" s="14"/>
      <c r="M37" s="36" t="str">
        <f t="shared" si="1"/>
        <v/>
      </c>
      <c r="V37" s="30">
        <f>IF(COUNTIF($F$11:F37,F37)=1,IF(SUMIF($F$11:$F$176,F37,$M$11:$M$176)&gt;=500000,500,SUMIF($F$11:$F$176,F37,$M$11:$M$176)*0.001),0)</f>
        <v>0</v>
      </c>
      <c r="W37" s="30" t="str">
        <f t="shared" ca="1" si="5"/>
        <v/>
      </c>
      <c r="X37" s="14" t="str">
        <f t="shared" si="6"/>
        <v/>
      </c>
      <c r="Y37" s="14">
        <f t="shared" si="7"/>
        <v>0</v>
      </c>
      <c r="AA37" s="3" t="b">
        <f>IF(COUNTIF($Y$11:Y37,Y37)=1,IF(Y37&lt;&gt;"MALIN CİNSİ 1",IF(Y37&lt;&gt;0,ROW(Y37),"")))</f>
        <v>0</v>
      </c>
      <c r="AC37" s="3" t="e">
        <f>SMALL($AA$11:$AA$176,ROWS($A$1:A27))</f>
        <v>#NUM!</v>
      </c>
    </row>
    <row r="38" spans="1:30" ht="15.95" customHeight="1" x14ac:dyDescent="0.2">
      <c r="A38" s="12">
        <v>28</v>
      </c>
      <c r="B38" s="13"/>
      <c r="C38" s="45"/>
      <c r="D38" s="13"/>
      <c r="E38" s="20"/>
      <c r="F38" s="13"/>
      <c r="G38" s="13"/>
      <c r="H38" s="14"/>
      <c r="I38" s="14"/>
      <c r="J38" s="14">
        <f t="shared" si="0"/>
        <v>0</v>
      </c>
      <c r="K38" s="29">
        <f t="shared" si="4"/>
        <v>0</v>
      </c>
      <c r="L38" s="14"/>
      <c r="M38" s="36" t="str">
        <f t="shared" si="1"/>
        <v/>
      </c>
      <c r="V38" s="30">
        <f>IF(COUNTIF($F$11:F38,F38)=1,IF(SUMIF($F$11:$F$176,F38,$M$11:$M$176)&gt;=500000,500,SUMIF($F$11:$F$176,F38,$M$11:$M$176)*0.001),0)</f>
        <v>0</v>
      </c>
      <c r="W38" s="30" t="str">
        <f t="shared" ca="1" si="5"/>
        <v/>
      </c>
      <c r="X38" s="14" t="str">
        <f t="shared" si="6"/>
        <v/>
      </c>
      <c r="Y38" s="14">
        <f t="shared" si="7"/>
        <v>0</v>
      </c>
      <c r="AA38" s="3" t="b">
        <f>IF(COUNTIF($Y$11:Y38,Y38)=1,IF(Y38&lt;&gt;"MALIN CİNSİ 1",IF(Y38&lt;&gt;0,ROW(Y38),"")))</f>
        <v>0</v>
      </c>
      <c r="AC38" s="3" t="e">
        <f>SMALL($AA$11:$AA$176,ROWS($A$1:A28))</f>
        <v>#NUM!</v>
      </c>
    </row>
    <row r="39" spans="1:30" ht="15.95" customHeight="1" x14ac:dyDescent="0.2">
      <c r="A39" s="12">
        <v>29</v>
      </c>
      <c r="B39" s="13"/>
      <c r="C39" s="45"/>
      <c r="D39" s="13"/>
      <c r="E39" s="20"/>
      <c r="F39" s="13"/>
      <c r="G39" s="13"/>
      <c r="H39" s="14"/>
      <c r="I39" s="14"/>
      <c r="J39" s="14">
        <f t="shared" si="0"/>
        <v>0</v>
      </c>
      <c r="K39" s="29">
        <f t="shared" si="4"/>
        <v>0</v>
      </c>
      <c r="L39" s="14"/>
      <c r="M39" s="36" t="str">
        <f t="shared" si="1"/>
        <v/>
      </c>
      <c r="V39" s="30">
        <f>IF(COUNTIF($F$11:F39,F39)=1,IF(SUMIF($F$11:$F$176,F39,$M$11:$M$176)&gt;=500000,500,SUMIF($F$11:$F$176,F39,$M$11:$M$176)*0.001),0)</f>
        <v>0</v>
      </c>
      <c r="W39" s="30" t="str">
        <f t="shared" ca="1" si="5"/>
        <v/>
      </c>
      <c r="X39" s="14" t="str">
        <f t="shared" si="6"/>
        <v/>
      </c>
      <c r="Y39" s="14">
        <f t="shared" si="7"/>
        <v>0</v>
      </c>
      <c r="AA39" s="3" t="b">
        <f>IF(COUNTIF($Y$11:Y39,Y39)=1,IF(Y39&lt;&gt;"MALIN CİNSİ 1",IF(Y39&lt;&gt;0,ROW(Y39),"")))</f>
        <v>0</v>
      </c>
      <c r="AC39" s="3" t="e">
        <f>SMALL($AA$11:$AA$176,ROWS($A$1:A29))</f>
        <v>#NUM!</v>
      </c>
    </row>
    <row r="40" spans="1:30" ht="15.95" customHeight="1" thickBot="1" x14ac:dyDescent="0.25">
      <c r="A40" s="12">
        <v>30</v>
      </c>
      <c r="B40" s="13"/>
      <c r="C40" s="45"/>
      <c r="D40" s="13"/>
      <c r="E40" s="20"/>
      <c r="F40" s="13"/>
      <c r="G40" s="13"/>
      <c r="H40" s="14"/>
      <c r="I40" s="14"/>
      <c r="J40" s="14">
        <f t="shared" si="0"/>
        <v>0</v>
      </c>
      <c r="K40" s="29">
        <f t="shared" si="4"/>
        <v>0</v>
      </c>
      <c r="L40" s="14"/>
      <c r="M40" s="36" t="str">
        <f t="shared" si="1"/>
        <v/>
      </c>
      <c r="V40" s="30">
        <f>IF(COUNTIF($F$11:F40,F40)=1,IF(SUMIF($F$11:$F$176,F40,$M$11:$M$176)&gt;=500000,500,SUMIF($F$11:$F$176,F40,$M$11:$M$176)*0.001),0)</f>
        <v>0</v>
      </c>
      <c r="W40" s="30" t="str">
        <f t="shared" ca="1" si="5"/>
        <v/>
      </c>
      <c r="X40" s="14" t="str">
        <f t="shared" si="6"/>
        <v/>
      </c>
      <c r="Y40" s="14">
        <f t="shared" si="7"/>
        <v>0</v>
      </c>
      <c r="AA40" s="3" t="b">
        <f>IF(COUNTIF($Y$11:Y40,Y40)=1,IF(Y40&lt;&gt;"MALIN CİNSİ 1",IF(Y40&lt;&gt;0,ROW(Y40),"")))</f>
        <v>0</v>
      </c>
      <c r="AC40" s="3" t="e">
        <f>SMALL($AA$11:$AA$176,ROWS($A$1:A30))</f>
        <v>#NUM!</v>
      </c>
    </row>
    <row r="41" spans="1:30" ht="15.95" customHeight="1" thickTop="1" thickBot="1" x14ac:dyDescent="0.3">
      <c r="A41" s="21" t="s">
        <v>26</v>
      </c>
      <c r="G41" s="10" t="s">
        <v>12</v>
      </c>
      <c r="H41" s="38">
        <f>SUM(H11:H40)</f>
        <v>0</v>
      </c>
      <c r="I41" s="11"/>
      <c r="J41" s="38">
        <f>SUM(J11:J40)</f>
        <v>0</v>
      </c>
      <c r="K41" s="38">
        <f>SUM(K11:K40)</f>
        <v>0</v>
      </c>
      <c r="L41" s="38">
        <f>SUM(L11:L40)</f>
        <v>0</v>
      </c>
      <c r="M41" s="38">
        <f>SUM(M11:M40)</f>
        <v>0</v>
      </c>
      <c r="V41" s="32">
        <f t="shared" ref="V41:X41" si="8">SUM(V11:V40)</f>
        <v>0</v>
      </c>
      <c r="W41" s="32">
        <f t="shared" ca="1" si="8"/>
        <v>0</v>
      </c>
      <c r="X41" s="32">
        <f t="shared" si="8"/>
        <v>0</v>
      </c>
      <c r="AA41" s="3" t="b">
        <f>IF(COUNTIF($Y$11:Y41,Y41)=1,IF(Y41&lt;&gt;"MALIN CİNSİ 1",IF(Y41&lt;&gt;0,ROW(Y41),"")))</f>
        <v>0</v>
      </c>
      <c r="AC41" s="3" t="e">
        <f>SMALL($AA$11:$AA$176,ROWS($A$1:A31))</f>
        <v>#NUM!</v>
      </c>
    </row>
    <row r="42" spans="1:30" ht="15.95" customHeight="1" thickTop="1" x14ac:dyDescent="0.2">
      <c r="AA42" s="3" t="b">
        <f>IF(COUNTIF($Y$11:Y42,Y42)=1,IF(Y42&lt;&gt;"MALIN CİNSİ 1",IF(Y42&lt;&gt;0,ROW(Y42),"")))</f>
        <v>0</v>
      </c>
      <c r="AC42" s="3" t="e">
        <f>SMALL($AA$11:$AA$176,ROWS($A$1:A32))</f>
        <v>#NUM!</v>
      </c>
    </row>
    <row r="43" spans="1:30" ht="15.95" customHeight="1" x14ac:dyDescent="0.2">
      <c r="AA43" s="3" t="b">
        <f>IF(COUNTIF($Y$11:Y43,Y43)=1,IF(Y43&lt;&gt;"MALIN CİNSİ 1",IF(Y43&lt;&gt;0,ROW(Y43),"")))</f>
        <v>0</v>
      </c>
      <c r="AC43" s="3" t="e">
        <f>SMALL($AA$11:$AA$176,ROWS($A$1:A33))</f>
        <v>#NUM!</v>
      </c>
    </row>
    <row r="44" spans="1:30" ht="15.95" customHeight="1" x14ac:dyDescent="0.2">
      <c r="AA44" s="3" t="b">
        <f>IF(COUNTIF($Y$11:Y44,Y44)=1,IF(Y44&lt;&gt;"MALIN CİNSİ 1",IF(Y44&lt;&gt;0,ROW(Y44),"")))</f>
        <v>0</v>
      </c>
      <c r="AC44" s="3" t="e">
        <f>SMALL($AA$11:$AA$176,ROWS($A$1:A34))</f>
        <v>#NUM!</v>
      </c>
    </row>
    <row r="45" spans="1:30" ht="15.95" customHeight="1" thickTop="1" x14ac:dyDescent="0.2">
      <c r="A45" s="69" t="s">
        <v>27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1"/>
      <c r="V45" s="15"/>
      <c r="W45" s="15"/>
      <c r="X45" s="15"/>
      <c r="Y45" s="15"/>
      <c r="AA45" s="3" t="b">
        <f>IF(COUNTIF($Y$11:Y45,Y45)=1,IF(Y45&lt;&gt;"MALIN CİNSİ 1",IF(Y45&lt;&gt;0,ROW(Y45),"")))</f>
        <v>0</v>
      </c>
      <c r="AC45" s="3" t="e">
        <f>SMALL($AA$11:$AA$176,ROWS($A$1:A35))</f>
        <v>#NUM!</v>
      </c>
    </row>
    <row r="46" spans="1:30" ht="15.95" customHeight="1" x14ac:dyDescent="0.2">
      <c r="A46" s="5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72"/>
      <c r="V46" s="15"/>
      <c r="W46" s="15"/>
      <c r="X46" s="15"/>
      <c r="Y46" s="15"/>
      <c r="AA46" s="3" t="b">
        <f>IF(COUNTIF($Y$11:Y46,Y46)=1,IF(Y46&lt;&gt;"MALIN CİNSİ 1",IF(Y46&lt;&gt;0,ROW(Y46),"")))</f>
        <v>0</v>
      </c>
      <c r="AC46" s="3" t="e">
        <f>SMALL($AA$11:$AA$176,ROWS($A$1:A36))</f>
        <v>#NUM!</v>
      </c>
    </row>
    <row r="47" spans="1:30" ht="15.95" customHeight="1" x14ac:dyDescent="0.2">
      <c r="A47" s="5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72"/>
      <c r="V47" s="15"/>
      <c r="W47" s="15"/>
      <c r="X47" s="15"/>
      <c r="Y47" s="15"/>
      <c r="AA47" s="3" t="b">
        <f>IF(COUNTIF($Y$11:Y47,Y47)=1,IF(Y47&lt;&gt;"MALIN CİNSİ 1",IF(Y47&lt;&gt;0,ROW(Y47),"")))</f>
        <v>0</v>
      </c>
      <c r="AC47" s="3" t="e">
        <f>SMALL($AA$11:$AA$176,ROWS($A$1:A37))</f>
        <v>#NUM!</v>
      </c>
    </row>
    <row r="48" spans="1:30" ht="15.95" customHeight="1" x14ac:dyDescent="0.2">
      <c r="A48" s="58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72"/>
      <c r="V48" s="15"/>
      <c r="W48" s="15"/>
      <c r="X48" s="15"/>
      <c r="Y48" s="15"/>
      <c r="AA48" s="3" t="b">
        <f>IF(COUNTIF($Y$11:Y48,Y48)=1,IF(Y48&lt;&gt;"MALIN CİNSİ 1",IF(Y48&lt;&gt;0,ROW(Y48),"")))</f>
        <v>0</v>
      </c>
      <c r="AC48" s="3" t="e">
        <f>SMALL($AA$11:$AA$176,ROWS($A$1:A38))</f>
        <v>#NUM!</v>
      </c>
    </row>
    <row r="49" spans="1:29" ht="15.95" customHeight="1" x14ac:dyDescent="0.2">
      <c r="A49" s="58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72"/>
      <c r="V49" s="15"/>
      <c r="W49" s="15"/>
      <c r="X49" s="15"/>
      <c r="Y49" s="15"/>
      <c r="AA49" s="3" t="b">
        <f>IF(COUNTIF($Y$11:Y49,Y49)=1,IF(Y49&lt;&gt;"MALIN CİNSİ 1",IF(Y49&lt;&gt;0,ROW(Y49),"")))</f>
        <v>0</v>
      </c>
      <c r="AC49" s="3" t="e">
        <f>SMALL($AA$11:$AA$176,ROWS($A$1:A39))</f>
        <v>#NUM!</v>
      </c>
    </row>
    <row r="50" spans="1:29" ht="15.95" customHeight="1" thickBot="1" x14ac:dyDescent="0.25">
      <c r="A50" s="58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72"/>
      <c r="V50" s="15"/>
      <c r="W50" s="15"/>
      <c r="X50" s="15"/>
      <c r="Y50" s="15"/>
      <c r="AA50" s="3" t="b">
        <f>IF(COUNTIF($Y$11:Y50,Y50)=1,IF(Y50&lt;&gt;"MALIN CİNSİ 1",IF(Y50&lt;&gt;0,ROW(Y50),"")))</f>
        <v>0</v>
      </c>
      <c r="AC50" s="3" t="e">
        <f>SMALL($AA$11:$AA$176,ROWS($A$1:A40))</f>
        <v>#NUM!</v>
      </c>
    </row>
    <row r="51" spans="1:29" ht="15.95" customHeight="1" thickTop="1" x14ac:dyDescent="0.2">
      <c r="A51" s="73" t="s">
        <v>23</v>
      </c>
      <c r="B51" s="74"/>
      <c r="C51" s="74"/>
      <c r="D51" s="74"/>
      <c r="E51" s="74"/>
      <c r="F51" s="75"/>
      <c r="G51" s="73" t="s">
        <v>24</v>
      </c>
      <c r="H51" s="74"/>
      <c r="I51" s="74"/>
      <c r="J51" s="75"/>
      <c r="K51" s="76" t="s">
        <v>25</v>
      </c>
      <c r="L51" s="77"/>
      <c r="M51" s="78"/>
      <c r="V51" s="42"/>
      <c r="W51" s="15"/>
      <c r="X51" s="15"/>
      <c r="Y51" s="15"/>
      <c r="AA51" s="3" t="b">
        <f>IF(COUNTIF($Y$11:Y51,Y51)=1,IF(Y51&lt;&gt;"MALIN CİNSİ 1",IF(Y51&lt;&gt;0,ROW(Y51),"")))</f>
        <v>0</v>
      </c>
      <c r="AC51" s="3" t="e">
        <f>SMALL($AA$11:$AA$176,ROWS($A$1:A41))</f>
        <v>#NUM!</v>
      </c>
    </row>
    <row r="52" spans="1:29" ht="15.95" customHeight="1" x14ac:dyDescent="0.2">
      <c r="A52" s="76">
        <f>A8</f>
        <v>0</v>
      </c>
      <c r="B52" s="77"/>
      <c r="C52" s="77"/>
      <c r="D52" s="77"/>
      <c r="E52" s="77"/>
      <c r="F52" s="78"/>
      <c r="G52" s="76">
        <f>G8</f>
        <v>0</v>
      </c>
      <c r="H52" s="77"/>
      <c r="I52" s="77"/>
      <c r="J52" s="78"/>
      <c r="K52" s="92">
        <f>K8</f>
        <v>0</v>
      </c>
      <c r="L52" s="93"/>
      <c r="M52" s="94"/>
      <c r="V52" s="43"/>
      <c r="W52" s="15"/>
      <c r="X52" s="15"/>
      <c r="Y52" s="15"/>
      <c r="AA52" s="3" t="b">
        <f>IF(COUNTIF($Y$11:Y52,Y52)=1,IF(Y52&lt;&gt;"MALIN CİNSİ 1",IF(Y52&lt;&gt;0,ROW(Y52),"")))</f>
        <v>0</v>
      </c>
      <c r="AC52" s="3" t="e">
        <f>SMALL($AA$11:$AA$176,ROWS($A$1:A42))</f>
        <v>#NUM!</v>
      </c>
    </row>
    <row r="53" spans="1:29" ht="15.95" customHeight="1" x14ac:dyDescent="0.2">
      <c r="A53" s="79" t="s">
        <v>7</v>
      </c>
      <c r="B53" s="68" t="s">
        <v>0</v>
      </c>
      <c r="C53" s="81" t="s">
        <v>22</v>
      </c>
      <c r="D53" s="68" t="s">
        <v>1</v>
      </c>
      <c r="E53" s="68" t="s">
        <v>21</v>
      </c>
      <c r="F53" s="68" t="s">
        <v>8</v>
      </c>
      <c r="G53" s="64" t="s">
        <v>2</v>
      </c>
      <c r="H53" s="64" t="s">
        <v>3</v>
      </c>
      <c r="I53" s="64" t="s">
        <v>20</v>
      </c>
      <c r="J53" s="64" t="s">
        <v>4</v>
      </c>
      <c r="K53" s="64" t="s">
        <v>5</v>
      </c>
      <c r="L53" s="64" t="s">
        <v>6</v>
      </c>
      <c r="M53" s="66" t="s">
        <v>9</v>
      </c>
      <c r="V53" s="59" t="s">
        <v>10</v>
      </c>
      <c r="W53" s="59" t="s">
        <v>11</v>
      </c>
      <c r="X53" s="59" t="s">
        <v>12</v>
      </c>
      <c r="Y53" s="59" t="s">
        <v>13</v>
      </c>
      <c r="AA53" s="3" t="b">
        <f>IF(COUNTIF($Y$11:Y53,Y53)=1,IF(Y53&lt;&gt;"MALIN CİNSİ 1",IF(Y53&lt;&gt;0,ROW(Y53),"")))</f>
        <v>0</v>
      </c>
      <c r="AC53" s="3" t="e">
        <f>SMALL($AA$11:$AA$176,ROWS($A$1:A43))</f>
        <v>#NUM!</v>
      </c>
    </row>
    <row r="54" spans="1:29" ht="15.95" customHeight="1" x14ac:dyDescent="0.2">
      <c r="A54" s="80"/>
      <c r="B54" s="65"/>
      <c r="C54" s="67"/>
      <c r="D54" s="65"/>
      <c r="E54" s="65"/>
      <c r="F54" s="65"/>
      <c r="G54" s="65"/>
      <c r="H54" s="65"/>
      <c r="I54" s="65"/>
      <c r="J54" s="65"/>
      <c r="K54" s="65"/>
      <c r="L54" s="65"/>
      <c r="M54" s="67"/>
      <c r="V54" s="60"/>
      <c r="W54" s="60"/>
      <c r="X54" s="60"/>
      <c r="Y54" s="60"/>
      <c r="AA54" s="3" t="b">
        <f>IF(COUNTIF($Y$11:Y54,Y54)=1,IF(Y54&lt;&gt;"MALIN CİNSİ 1",IF(Y54&lt;&gt;0,ROW(Y54),"")))</f>
        <v>0</v>
      </c>
      <c r="AC54" s="3" t="e">
        <f>SMALL($AA$11:$AA$176,ROWS($A$1:A44))</f>
        <v>#NUM!</v>
      </c>
    </row>
    <row r="55" spans="1:29" ht="15.95" customHeight="1" x14ac:dyDescent="0.2">
      <c r="A55" s="17"/>
      <c r="B55" s="61" t="s">
        <v>28</v>
      </c>
      <c r="C55" s="62"/>
      <c r="D55" s="62"/>
      <c r="E55" s="62"/>
      <c r="F55" s="63"/>
      <c r="G55" s="18"/>
      <c r="H55" s="39">
        <f>H41</f>
        <v>0</v>
      </c>
      <c r="I55" s="19"/>
      <c r="J55" s="39">
        <f>J41</f>
        <v>0</v>
      </c>
      <c r="K55" s="40">
        <f>K41</f>
        <v>0</v>
      </c>
      <c r="L55" s="39">
        <f>L41</f>
        <v>0</v>
      </c>
      <c r="M55" s="39">
        <f>M41</f>
        <v>0</v>
      </c>
      <c r="V55" s="30"/>
      <c r="W55" s="33"/>
      <c r="X55" s="19"/>
      <c r="Y55" s="19"/>
      <c r="AA55" s="3" t="b">
        <f>IF(COUNTIF($Y$11:Y55,Y55)=1,IF(Y55&lt;&gt;"MALIN CİNSİ 1",IF(Y55&lt;&gt;0,ROW(Y55),"")))</f>
        <v>0</v>
      </c>
      <c r="AC55" s="3" t="e">
        <f>SMALL($AA$11:$AA$176,ROWS($A$1:A45))</f>
        <v>#NUM!</v>
      </c>
    </row>
    <row r="56" spans="1:29" ht="15.95" customHeight="1" x14ac:dyDescent="0.2">
      <c r="A56" s="12">
        <v>31</v>
      </c>
      <c r="B56" s="13"/>
      <c r="C56" s="45"/>
      <c r="D56" s="13"/>
      <c r="E56" s="20"/>
      <c r="F56" s="13"/>
      <c r="G56" s="13"/>
      <c r="H56" s="14"/>
      <c r="I56" s="14"/>
      <c r="J56" s="14">
        <f>H56*I56</f>
        <v>0</v>
      </c>
      <c r="K56" s="29">
        <f t="shared" ref="K56:K85" si="9">J56*$AB$6%</f>
        <v>0</v>
      </c>
      <c r="L56" s="14"/>
      <c r="M56" s="36" t="str">
        <f t="shared" ref="M56" si="10">IF(B56="","",J56-(K56+L56))</f>
        <v/>
      </c>
      <c r="V56" s="30">
        <f>IF(COUNTIF($F$11:F56,F56)=1,IF(SUMIF($F$11:$F$176,F56,$M$11:$M$176)&gt;=500000,500,SUMIF($F$11:$F$176,F56,$M$11:$M$176)*0.001),0)</f>
        <v>0</v>
      </c>
      <c r="W56" s="30" t="str">
        <f t="shared" ref="W56:W85" ca="1" si="11">IF(B56="","",IF(AND(WEEKDAY(TODAY()-1,2)=7,E56=TODAY()-31),0,IF(AND(WEEKDAY(TODAY()-2,2)=6,E56=TODAY()-31),0,IF(AND(WEEKDAY(TODAY()-2,2)=6,E56=TODAY()-32),0,IF(E56&gt;=TODAY()-30,0,IF(AND(DAY(E56)=DAY($AB$1),E56&gt;TODAY()-56),0,V56/2))))))</f>
        <v/>
      </c>
      <c r="X56" s="14" t="str">
        <f t="shared" ref="X56:X85" si="12">IF(B56="","",V56+W56)</f>
        <v/>
      </c>
      <c r="Y56" s="14">
        <f t="shared" ref="Y56:Y85" si="13">IF(SUMIF($F$11:$F$176,F56,$W$11:$W$176)&gt;0,G56&amp;" "&amp;"CEZA",G56)</f>
        <v>0</v>
      </c>
      <c r="AA56" s="3" t="b">
        <f>IF(COUNTIF($Y$11:Y56,Y56)=1,IF(Y56&lt;&gt;"MALIN CİNSİ 1",IF(Y56&lt;&gt;0,ROW(Y56),"")))</f>
        <v>0</v>
      </c>
      <c r="AC56" s="3" t="e">
        <f>SMALL($AA$11:$AA$176,ROWS($A$1:A46))</f>
        <v>#NUM!</v>
      </c>
    </row>
    <row r="57" spans="1:29" ht="15.95" customHeight="1" x14ac:dyDescent="0.2">
      <c r="A57" s="12">
        <v>32</v>
      </c>
      <c r="B57" s="13"/>
      <c r="C57" s="45"/>
      <c r="D57" s="13"/>
      <c r="E57" s="20"/>
      <c r="F57" s="13"/>
      <c r="G57" s="13"/>
      <c r="H57" s="14"/>
      <c r="I57" s="14"/>
      <c r="J57" s="14">
        <f>H57*I57</f>
        <v>0</v>
      </c>
      <c r="K57" s="29">
        <f t="shared" si="9"/>
        <v>0</v>
      </c>
      <c r="L57" s="14"/>
      <c r="M57" s="36" t="str">
        <f t="shared" ref="M57:M85" si="14">IF(B57="","",J57-(K57+L57))</f>
        <v/>
      </c>
      <c r="V57" s="30">
        <f>IF(COUNTIF($F$11:F57,F57)=1,IF(SUMIF($F$11:$F$176,F57,$M$11:$M$176)&gt;=500000,500,SUMIF($F$11:$F$176,F57,$M$11:$M$176)*0.001),0)</f>
        <v>0</v>
      </c>
      <c r="W57" s="30" t="str">
        <f t="shared" ca="1" si="11"/>
        <v/>
      </c>
      <c r="X57" s="14" t="str">
        <f t="shared" si="12"/>
        <v/>
      </c>
      <c r="Y57" s="14">
        <f t="shared" si="13"/>
        <v>0</v>
      </c>
      <c r="AA57" s="3" t="b">
        <f>IF(COUNTIF($Y$11:Y57,Y57)=1,IF(Y57&lt;&gt;"MALIN CİNSİ 1",IF(Y57&lt;&gt;0,ROW(Y57),"")))</f>
        <v>0</v>
      </c>
      <c r="AC57" s="3" t="e">
        <f>SMALL($AA$11:$AA$176,ROWS($A$1:A47))</f>
        <v>#NUM!</v>
      </c>
    </row>
    <row r="58" spans="1:29" ht="15.95" customHeight="1" x14ac:dyDescent="0.2">
      <c r="A58" s="12">
        <v>33</v>
      </c>
      <c r="B58" s="13"/>
      <c r="C58" s="45"/>
      <c r="D58" s="13"/>
      <c r="E58" s="20"/>
      <c r="F58" s="13"/>
      <c r="G58" s="13"/>
      <c r="H58" s="14"/>
      <c r="I58" s="14"/>
      <c r="J58" s="14">
        <f t="shared" ref="J58:J85" si="15">H58*I58</f>
        <v>0</v>
      </c>
      <c r="K58" s="31">
        <f t="shared" si="9"/>
        <v>0</v>
      </c>
      <c r="L58" s="14"/>
      <c r="M58" s="37" t="str">
        <f t="shared" si="14"/>
        <v/>
      </c>
      <c r="V58" s="30">
        <f>IF(COUNTIF($F$11:F58,F58)=1,IF(SUMIF($F$11:$F$176,F58,$M$11:$M$176)&gt;=500000,500,SUMIF($F$11:$F$176,F58,$M$11:$M$176)*0.001),0)</f>
        <v>0</v>
      </c>
      <c r="W58" s="30" t="str">
        <f t="shared" ca="1" si="11"/>
        <v/>
      </c>
      <c r="X58" s="14" t="str">
        <f t="shared" si="12"/>
        <v/>
      </c>
      <c r="Y58" s="14">
        <f t="shared" si="13"/>
        <v>0</v>
      </c>
      <c r="AA58" s="3" t="b">
        <f>IF(COUNTIF($Y$11:Y58,Y58)=1,IF(Y58&lt;&gt;"MALIN CİNSİ 1",IF(Y58&lt;&gt;0,ROW(Y58),"")))</f>
        <v>0</v>
      </c>
      <c r="AC58" s="3" t="e">
        <f>SMALL($AA$11:$AA$176,ROWS($A$1:A48))</f>
        <v>#NUM!</v>
      </c>
    </row>
    <row r="59" spans="1:29" ht="15.95" customHeight="1" x14ac:dyDescent="0.2">
      <c r="A59" s="12">
        <v>34</v>
      </c>
      <c r="B59" s="13"/>
      <c r="C59" s="45"/>
      <c r="D59" s="13"/>
      <c r="E59" s="20"/>
      <c r="F59" s="13"/>
      <c r="G59" s="13"/>
      <c r="H59" s="14"/>
      <c r="I59" s="14"/>
      <c r="J59" s="14">
        <f t="shared" si="15"/>
        <v>0</v>
      </c>
      <c r="K59" s="29">
        <f t="shared" si="9"/>
        <v>0</v>
      </c>
      <c r="L59" s="14"/>
      <c r="M59" s="36" t="str">
        <f t="shared" si="14"/>
        <v/>
      </c>
      <c r="V59" s="30">
        <f>IF(COUNTIF($F$11:F59,F59)=1,IF(SUMIF($F$11:$F$176,F59,$M$11:$M$176)&gt;=500000,500,SUMIF($F$11:$F$176,F59,$M$11:$M$176)*0.001),0)</f>
        <v>0</v>
      </c>
      <c r="W59" s="30" t="str">
        <f t="shared" ca="1" si="11"/>
        <v/>
      </c>
      <c r="X59" s="14" t="str">
        <f t="shared" si="12"/>
        <v/>
      </c>
      <c r="Y59" s="14">
        <f t="shared" si="13"/>
        <v>0</v>
      </c>
      <c r="AA59" s="3" t="b">
        <f>IF(COUNTIF($Y$11:Y59,Y59)=1,IF(Y59&lt;&gt;"MALIN CİNSİ 1",IF(Y59&lt;&gt;0,ROW(Y59),"")))</f>
        <v>0</v>
      </c>
      <c r="AC59" s="3" t="e">
        <f>SMALL($AA$11:$AA$176,ROWS($A$1:A49))</f>
        <v>#NUM!</v>
      </c>
    </row>
    <row r="60" spans="1:29" ht="15.95" customHeight="1" x14ac:dyDescent="0.2">
      <c r="A60" s="12">
        <v>35</v>
      </c>
      <c r="B60" s="13"/>
      <c r="C60" s="45"/>
      <c r="D60" s="13"/>
      <c r="E60" s="20"/>
      <c r="F60" s="13"/>
      <c r="G60" s="13"/>
      <c r="H60" s="14"/>
      <c r="I60" s="14"/>
      <c r="J60" s="14">
        <f t="shared" si="15"/>
        <v>0</v>
      </c>
      <c r="K60" s="29">
        <f t="shared" si="9"/>
        <v>0</v>
      </c>
      <c r="L60" s="14"/>
      <c r="M60" s="36" t="str">
        <f t="shared" si="14"/>
        <v/>
      </c>
      <c r="V60" s="30">
        <f>IF(COUNTIF($F$11:F60,F60)=1,IF(SUMIF($F$11:$F$176,F60,$M$11:$M$176)&gt;=500000,500,SUMIF($F$11:$F$176,F60,$M$11:$M$176)*0.001),0)</f>
        <v>0</v>
      </c>
      <c r="W60" s="30" t="str">
        <f t="shared" ca="1" si="11"/>
        <v/>
      </c>
      <c r="X60" s="14" t="str">
        <f t="shared" si="12"/>
        <v/>
      </c>
      <c r="Y60" s="14">
        <f t="shared" si="13"/>
        <v>0</v>
      </c>
      <c r="AA60" s="3" t="b">
        <f>IF(COUNTIF($Y$11:Y60,Y60)=1,IF(Y60&lt;&gt;"MALIN CİNSİ 1",IF(Y60&lt;&gt;0,ROW(Y60),"")))</f>
        <v>0</v>
      </c>
      <c r="AC60" s="3" t="e">
        <f>SMALL($AA$11:$AA$176,ROWS($A$1:A50))</f>
        <v>#NUM!</v>
      </c>
    </row>
    <row r="61" spans="1:29" ht="15.95" customHeight="1" x14ac:dyDescent="0.2">
      <c r="A61" s="12">
        <v>36</v>
      </c>
      <c r="B61" s="13"/>
      <c r="C61" s="45"/>
      <c r="D61" s="13"/>
      <c r="E61" s="20"/>
      <c r="F61" s="13"/>
      <c r="G61" s="13"/>
      <c r="H61" s="14"/>
      <c r="I61" s="14"/>
      <c r="J61" s="14">
        <f t="shared" si="15"/>
        <v>0</v>
      </c>
      <c r="K61" s="29">
        <f t="shared" si="9"/>
        <v>0</v>
      </c>
      <c r="L61" s="14"/>
      <c r="M61" s="36" t="str">
        <f t="shared" si="14"/>
        <v/>
      </c>
      <c r="V61" s="30">
        <f>IF(COUNTIF($F$11:F61,F61)=1,IF(SUMIF($F$11:$F$176,F61,$M$11:$M$176)&gt;=500000,500,SUMIF($F$11:$F$176,F61,$M$11:$M$176)*0.001),0)</f>
        <v>0</v>
      </c>
      <c r="W61" s="30" t="str">
        <f t="shared" ca="1" si="11"/>
        <v/>
      </c>
      <c r="X61" s="14" t="str">
        <f t="shared" si="12"/>
        <v/>
      </c>
      <c r="Y61" s="14">
        <f t="shared" si="13"/>
        <v>0</v>
      </c>
      <c r="AA61" s="3" t="b">
        <f>IF(COUNTIF($Y$11:Y61,Y61)=1,IF(Y61&lt;&gt;"MALIN CİNSİ 1",IF(Y61&lt;&gt;0,ROW(Y61),"")))</f>
        <v>0</v>
      </c>
      <c r="AC61" s="3" t="e">
        <f>SMALL($AA$11:$AA$176,ROWS($A$1:A51))</f>
        <v>#NUM!</v>
      </c>
    </row>
    <row r="62" spans="1:29" ht="15.95" customHeight="1" x14ac:dyDescent="0.2">
      <c r="A62" s="12">
        <v>37</v>
      </c>
      <c r="B62" s="13"/>
      <c r="C62" s="45"/>
      <c r="D62" s="13"/>
      <c r="E62" s="20"/>
      <c r="F62" s="13"/>
      <c r="G62" s="13"/>
      <c r="H62" s="14"/>
      <c r="I62" s="14"/>
      <c r="J62" s="14">
        <f t="shared" si="15"/>
        <v>0</v>
      </c>
      <c r="K62" s="29">
        <f t="shared" si="9"/>
        <v>0</v>
      </c>
      <c r="L62" s="14"/>
      <c r="M62" s="36" t="str">
        <f t="shared" si="14"/>
        <v/>
      </c>
      <c r="V62" s="30">
        <f>IF(COUNTIF($F$11:F62,F62)=1,IF(SUMIF($F$11:$F$176,F62,$M$11:$M$176)&gt;=500000,500,SUMIF($F$11:$F$176,F62,$M$11:$M$176)*0.001),0)</f>
        <v>0</v>
      </c>
      <c r="W62" s="30" t="str">
        <f t="shared" ca="1" si="11"/>
        <v/>
      </c>
      <c r="X62" s="14" t="str">
        <f t="shared" si="12"/>
        <v/>
      </c>
      <c r="Y62" s="14">
        <f t="shared" si="13"/>
        <v>0</v>
      </c>
      <c r="AA62" s="3" t="b">
        <f>IF(COUNTIF($Y$11:Y62,Y62)=1,IF(Y62&lt;&gt;"MALIN CİNSİ 1",IF(Y62&lt;&gt;0,ROW(Y62),"")))</f>
        <v>0</v>
      </c>
      <c r="AC62" s="3" t="e">
        <f>SMALL($AA$11:$AA$176,ROWS($A$1:A52))</f>
        <v>#NUM!</v>
      </c>
    </row>
    <row r="63" spans="1:29" ht="15.95" customHeight="1" x14ac:dyDescent="0.2">
      <c r="A63" s="12">
        <v>38</v>
      </c>
      <c r="B63" s="13"/>
      <c r="C63" s="45"/>
      <c r="D63" s="13"/>
      <c r="E63" s="20"/>
      <c r="F63" s="13"/>
      <c r="G63" s="13"/>
      <c r="H63" s="14"/>
      <c r="I63" s="14"/>
      <c r="J63" s="14">
        <f t="shared" si="15"/>
        <v>0</v>
      </c>
      <c r="K63" s="29">
        <f t="shared" si="9"/>
        <v>0</v>
      </c>
      <c r="L63" s="14"/>
      <c r="M63" s="36" t="str">
        <f t="shared" si="14"/>
        <v/>
      </c>
      <c r="V63" s="30">
        <f>IF(COUNTIF($F$11:F63,F63)=1,IF(SUMIF($F$11:$F$176,F63,$M$11:$M$176)&gt;=500000,500,SUMIF($F$11:$F$176,F63,$M$11:$M$176)*0.001),0)</f>
        <v>0</v>
      </c>
      <c r="W63" s="30" t="str">
        <f t="shared" ca="1" si="11"/>
        <v/>
      </c>
      <c r="X63" s="14" t="str">
        <f t="shared" si="12"/>
        <v/>
      </c>
      <c r="Y63" s="14">
        <f t="shared" si="13"/>
        <v>0</v>
      </c>
      <c r="AA63" s="3" t="b">
        <f>IF(COUNTIF($Y$11:Y63,Y63)=1,IF(Y63&lt;&gt;"MALIN CİNSİ 1",IF(Y63&lt;&gt;0,ROW(Y63),"")))</f>
        <v>0</v>
      </c>
      <c r="AC63" s="3" t="e">
        <f>SMALL($AA$11:$AA$176,ROWS($A$1:A53))</f>
        <v>#NUM!</v>
      </c>
    </row>
    <row r="64" spans="1:29" ht="15.95" customHeight="1" x14ac:dyDescent="0.2">
      <c r="A64" s="12">
        <v>39</v>
      </c>
      <c r="B64" s="13"/>
      <c r="C64" s="45"/>
      <c r="D64" s="13"/>
      <c r="E64" s="20"/>
      <c r="F64" s="13"/>
      <c r="G64" s="13"/>
      <c r="H64" s="14"/>
      <c r="I64" s="14"/>
      <c r="J64" s="14">
        <f t="shared" si="15"/>
        <v>0</v>
      </c>
      <c r="K64" s="29">
        <f t="shared" si="9"/>
        <v>0</v>
      </c>
      <c r="L64" s="14"/>
      <c r="M64" s="36" t="str">
        <f t="shared" si="14"/>
        <v/>
      </c>
      <c r="V64" s="30">
        <f>IF(COUNTIF($F$11:F64,F64)=1,IF(SUMIF($F$11:$F$176,F64,$M$11:$M$176)&gt;=500000,500,SUMIF($F$11:$F$176,F64,$M$11:$M$176)*0.001),0)</f>
        <v>0</v>
      </c>
      <c r="W64" s="30" t="str">
        <f t="shared" ca="1" si="11"/>
        <v/>
      </c>
      <c r="X64" s="14" t="str">
        <f t="shared" si="12"/>
        <v/>
      </c>
      <c r="Y64" s="14">
        <f t="shared" si="13"/>
        <v>0</v>
      </c>
      <c r="AA64" s="3" t="b">
        <f>IF(COUNTIF($Y$11:Y64,Y64)=1,IF(Y64&lt;&gt;"MALIN CİNSİ 1",IF(Y64&lt;&gt;0,ROW(Y64),"")))</f>
        <v>0</v>
      </c>
      <c r="AC64" s="3" t="e">
        <f>SMALL($AA$11:$AA$176,ROWS($A$1:A54))</f>
        <v>#NUM!</v>
      </c>
    </row>
    <row r="65" spans="1:29" ht="15.95" customHeight="1" x14ac:dyDescent="0.2">
      <c r="A65" s="12">
        <v>40</v>
      </c>
      <c r="B65" s="13"/>
      <c r="C65" s="45"/>
      <c r="D65" s="13"/>
      <c r="E65" s="20"/>
      <c r="F65" s="13"/>
      <c r="G65" s="13"/>
      <c r="H65" s="14"/>
      <c r="I65" s="14"/>
      <c r="J65" s="14">
        <f t="shared" si="15"/>
        <v>0</v>
      </c>
      <c r="K65" s="29">
        <f t="shared" si="9"/>
        <v>0</v>
      </c>
      <c r="L65" s="14"/>
      <c r="M65" s="36" t="str">
        <f t="shared" si="14"/>
        <v/>
      </c>
      <c r="V65" s="30">
        <f>IF(COUNTIF($F$11:F65,F65)=1,IF(SUMIF($F$11:$F$176,F65,$M$11:$M$176)&gt;=500000,500,SUMIF($F$11:$F$176,F65,$M$11:$M$176)*0.001),0)</f>
        <v>0</v>
      </c>
      <c r="W65" s="30" t="str">
        <f t="shared" ca="1" si="11"/>
        <v/>
      </c>
      <c r="X65" s="14" t="str">
        <f t="shared" si="12"/>
        <v/>
      </c>
      <c r="Y65" s="14">
        <f t="shared" si="13"/>
        <v>0</v>
      </c>
      <c r="AA65" s="3" t="b">
        <f>IF(COUNTIF($Y$11:Y65,Y65)=1,IF(Y65&lt;&gt;"MALIN CİNSİ 1",IF(Y65&lt;&gt;0,ROW(Y65),"")))</f>
        <v>0</v>
      </c>
      <c r="AC65" s="3" t="e">
        <f>SMALL($AA$11:$AA$176,ROWS($A$1:A55))</f>
        <v>#NUM!</v>
      </c>
    </row>
    <row r="66" spans="1:29" ht="15.95" customHeight="1" x14ac:dyDescent="0.2">
      <c r="A66" s="12">
        <v>41</v>
      </c>
      <c r="B66" s="13"/>
      <c r="C66" s="45"/>
      <c r="D66" s="13"/>
      <c r="E66" s="20"/>
      <c r="F66" s="13"/>
      <c r="G66" s="13"/>
      <c r="H66" s="14"/>
      <c r="I66" s="14"/>
      <c r="J66" s="14">
        <f t="shared" si="15"/>
        <v>0</v>
      </c>
      <c r="K66" s="29">
        <f t="shared" si="9"/>
        <v>0</v>
      </c>
      <c r="L66" s="14"/>
      <c r="M66" s="36" t="str">
        <f t="shared" si="14"/>
        <v/>
      </c>
      <c r="V66" s="30">
        <f>IF(COUNTIF($F$11:F66,F66)=1,IF(SUMIF($F$11:$F$176,F66,$M$11:$M$176)&gt;=500000,500,SUMIF($F$11:$F$176,F66,$M$11:$M$176)*0.001),0)</f>
        <v>0</v>
      </c>
      <c r="W66" s="30" t="str">
        <f t="shared" ca="1" si="11"/>
        <v/>
      </c>
      <c r="X66" s="14" t="str">
        <f t="shared" si="12"/>
        <v/>
      </c>
      <c r="Y66" s="14">
        <f t="shared" si="13"/>
        <v>0</v>
      </c>
      <c r="AA66" s="3" t="b">
        <f>IF(COUNTIF($Y$11:Y66,Y66)=1,IF(Y66&lt;&gt;"MALIN CİNSİ 1",IF(Y66&lt;&gt;0,ROW(Y66),"")))</f>
        <v>0</v>
      </c>
      <c r="AC66" s="3" t="e">
        <f>SMALL($AA$11:$AA$176,ROWS($A$1:A56))</f>
        <v>#NUM!</v>
      </c>
    </row>
    <row r="67" spans="1:29" ht="15.95" customHeight="1" x14ac:dyDescent="0.2">
      <c r="A67" s="12">
        <v>42</v>
      </c>
      <c r="B67" s="13"/>
      <c r="C67" s="45"/>
      <c r="D67" s="13"/>
      <c r="E67" s="20"/>
      <c r="F67" s="13"/>
      <c r="G67" s="13"/>
      <c r="H67" s="14"/>
      <c r="I67" s="14"/>
      <c r="J67" s="14">
        <f t="shared" si="15"/>
        <v>0</v>
      </c>
      <c r="K67" s="29">
        <f t="shared" si="9"/>
        <v>0</v>
      </c>
      <c r="L67" s="14"/>
      <c r="M67" s="36" t="str">
        <f t="shared" si="14"/>
        <v/>
      </c>
      <c r="V67" s="30">
        <f>IF(COUNTIF($F$11:F67,F67)=1,IF(SUMIF($F$11:$F$176,F67,$M$11:$M$176)&gt;=500000,500,SUMIF($F$11:$F$176,F67,$M$11:$M$176)*0.001),0)</f>
        <v>0</v>
      </c>
      <c r="W67" s="30" t="str">
        <f t="shared" ca="1" si="11"/>
        <v/>
      </c>
      <c r="X67" s="14" t="str">
        <f t="shared" si="12"/>
        <v/>
      </c>
      <c r="Y67" s="14">
        <f t="shared" si="13"/>
        <v>0</v>
      </c>
      <c r="AA67" s="3" t="b">
        <f>IF(COUNTIF($Y$11:Y67,Y67)=1,IF(Y67&lt;&gt;"MALIN CİNSİ 1",IF(Y67&lt;&gt;0,ROW(Y67),"")))</f>
        <v>0</v>
      </c>
      <c r="AC67" s="3" t="e">
        <f>SMALL($AA$11:$AA$176,ROWS($A$1:A57))</f>
        <v>#NUM!</v>
      </c>
    </row>
    <row r="68" spans="1:29" ht="15.95" customHeight="1" x14ac:dyDescent="0.2">
      <c r="A68" s="12">
        <v>43</v>
      </c>
      <c r="B68" s="13"/>
      <c r="C68" s="45"/>
      <c r="D68" s="13"/>
      <c r="E68" s="20"/>
      <c r="F68" s="13"/>
      <c r="G68" s="13"/>
      <c r="H68" s="14"/>
      <c r="I68" s="14"/>
      <c r="J68" s="14">
        <f t="shared" si="15"/>
        <v>0</v>
      </c>
      <c r="K68" s="29">
        <f t="shared" si="9"/>
        <v>0</v>
      </c>
      <c r="L68" s="14"/>
      <c r="M68" s="36" t="str">
        <f t="shared" si="14"/>
        <v/>
      </c>
      <c r="V68" s="30">
        <f>IF(COUNTIF($F$11:F68,F68)=1,IF(SUMIF($F$11:$F$176,F68,$M$11:$M$176)&gt;=500000,500,SUMIF($F$11:$F$176,F68,$M$11:$M$176)*0.001),0)</f>
        <v>0</v>
      </c>
      <c r="W68" s="30" t="str">
        <f t="shared" ca="1" si="11"/>
        <v/>
      </c>
      <c r="X68" s="14" t="str">
        <f t="shared" si="12"/>
        <v/>
      </c>
      <c r="Y68" s="14">
        <f t="shared" si="13"/>
        <v>0</v>
      </c>
      <c r="AA68" s="3" t="b">
        <f>IF(COUNTIF($Y$11:Y68,Y68)=1,IF(Y68&lt;&gt;"MALIN CİNSİ 1",IF(Y68&lt;&gt;0,ROW(Y68),"")))</f>
        <v>0</v>
      </c>
      <c r="AC68" s="3" t="e">
        <f>SMALL($AA$11:$AA$176,ROWS($A$1:A58))</f>
        <v>#NUM!</v>
      </c>
    </row>
    <row r="69" spans="1:29" ht="15.95" customHeight="1" x14ac:dyDescent="0.2">
      <c r="A69" s="12">
        <v>44</v>
      </c>
      <c r="B69" s="13"/>
      <c r="C69" s="45"/>
      <c r="D69" s="13"/>
      <c r="E69" s="20"/>
      <c r="F69" s="13"/>
      <c r="G69" s="13"/>
      <c r="H69" s="14"/>
      <c r="I69" s="14"/>
      <c r="J69" s="14">
        <f t="shared" si="15"/>
        <v>0</v>
      </c>
      <c r="K69" s="29">
        <f t="shared" si="9"/>
        <v>0</v>
      </c>
      <c r="L69" s="14"/>
      <c r="M69" s="36" t="str">
        <f t="shared" si="14"/>
        <v/>
      </c>
      <c r="V69" s="30">
        <f>IF(COUNTIF($F$11:F69,F69)=1,IF(SUMIF($F$11:$F$176,F69,$M$11:$M$176)&gt;=500000,500,SUMIF($F$11:$F$176,F69,$M$11:$M$176)*0.001),0)</f>
        <v>0</v>
      </c>
      <c r="W69" s="30" t="str">
        <f t="shared" ca="1" si="11"/>
        <v/>
      </c>
      <c r="X69" s="14" t="str">
        <f t="shared" si="12"/>
        <v/>
      </c>
      <c r="Y69" s="14">
        <f t="shared" si="13"/>
        <v>0</v>
      </c>
      <c r="AA69" s="3" t="b">
        <f>IF(COUNTIF($Y$11:Y69,Y69)=1,IF(Y69&lt;&gt;"MALIN CİNSİ 1",IF(Y69&lt;&gt;0,ROW(Y69),"")))</f>
        <v>0</v>
      </c>
      <c r="AC69" s="3" t="e">
        <f>SMALL($AA$11:$AA$176,ROWS($A$1:A59))</f>
        <v>#NUM!</v>
      </c>
    </row>
    <row r="70" spans="1:29" ht="15.95" customHeight="1" x14ac:dyDescent="0.2">
      <c r="A70" s="12">
        <v>45</v>
      </c>
      <c r="B70" s="13"/>
      <c r="C70" s="45"/>
      <c r="D70" s="13"/>
      <c r="E70" s="20"/>
      <c r="F70" s="13"/>
      <c r="G70" s="13"/>
      <c r="H70" s="14"/>
      <c r="I70" s="14"/>
      <c r="J70" s="14">
        <f t="shared" si="15"/>
        <v>0</v>
      </c>
      <c r="K70" s="29">
        <f t="shared" si="9"/>
        <v>0</v>
      </c>
      <c r="L70" s="14"/>
      <c r="M70" s="36" t="str">
        <f t="shared" si="14"/>
        <v/>
      </c>
      <c r="V70" s="30">
        <f>IF(COUNTIF($F$11:F70,F70)=1,IF(SUMIF($F$11:$F$176,F70,$M$11:$M$176)&gt;=500000,500,SUMIF($F$11:$F$176,F70,$M$11:$M$176)*0.001),0)</f>
        <v>0</v>
      </c>
      <c r="W70" s="30" t="str">
        <f t="shared" ca="1" si="11"/>
        <v/>
      </c>
      <c r="X70" s="14" t="str">
        <f t="shared" si="12"/>
        <v/>
      </c>
      <c r="Y70" s="14">
        <f t="shared" si="13"/>
        <v>0</v>
      </c>
      <c r="AA70" s="3" t="b">
        <f>IF(COUNTIF($Y$11:Y70,Y70)=1,IF(Y70&lt;&gt;"MALIN CİNSİ 1",IF(Y70&lt;&gt;0,ROW(Y70),"")))</f>
        <v>0</v>
      </c>
      <c r="AC70" s="3" t="e">
        <f>SMALL($AA$11:$AA$176,ROWS($A$1:A60))</f>
        <v>#NUM!</v>
      </c>
    </row>
    <row r="71" spans="1:29" ht="15.95" customHeight="1" x14ac:dyDescent="0.2">
      <c r="A71" s="12">
        <v>46</v>
      </c>
      <c r="B71" s="13"/>
      <c r="C71" s="45"/>
      <c r="D71" s="13"/>
      <c r="E71" s="20"/>
      <c r="F71" s="13"/>
      <c r="G71" s="13"/>
      <c r="H71" s="14"/>
      <c r="I71" s="14"/>
      <c r="J71" s="14">
        <f t="shared" si="15"/>
        <v>0</v>
      </c>
      <c r="K71" s="29">
        <f t="shared" si="9"/>
        <v>0</v>
      </c>
      <c r="L71" s="14"/>
      <c r="M71" s="36" t="str">
        <f t="shared" si="14"/>
        <v/>
      </c>
      <c r="V71" s="30">
        <f>IF(COUNTIF($F$11:F71,F71)=1,IF(SUMIF($F$11:$F$176,F71,$M$11:$M$176)&gt;=500000,500,SUMIF($F$11:$F$176,F71,$M$11:$M$176)*0.001),0)</f>
        <v>0</v>
      </c>
      <c r="W71" s="30" t="str">
        <f t="shared" ca="1" si="11"/>
        <v/>
      </c>
      <c r="X71" s="14" t="str">
        <f t="shared" si="12"/>
        <v/>
      </c>
      <c r="Y71" s="14">
        <f t="shared" si="13"/>
        <v>0</v>
      </c>
      <c r="AA71" s="3" t="b">
        <f>IF(COUNTIF($Y$11:Y71,Y71)=1,IF(Y71&lt;&gt;"MALIN CİNSİ 1",IF(Y71&lt;&gt;0,ROW(Y71),"")))</f>
        <v>0</v>
      </c>
      <c r="AC71" s="3" t="e">
        <f>SMALL($AA$11:$AA$176,ROWS($A$1:A61))</f>
        <v>#NUM!</v>
      </c>
    </row>
    <row r="72" spans="1:29" ht="15.95" customHeight="1" x14ac:dyDescent="0.2">
      <c r="A72" s="12">
        <v>47</v>
      </c>
      <c r="B72" s="13"/>
      <c r="C72" s="45"/>
      <c r="D72" s="13"/>
      <c r="E72" s="20"/>
      <c r="F72" s="13"/>
      <c r="G72" s="13"/>
      <c r="H72" s="14"/>
      <c r="I72" s="14"/>
      <c r="J72" s="14">
        <f t="shared" si="15"/>
        <v>0</v>
      </c>
      <c r="K72" s="29">
        <f t="shared" si="9"/>
        <v>0</v>
      </c>
      <c r="L72" s="14"/>
      <c r="M72" s="36" t="str">
        <f t="shared" si="14"/>
        <v/>
      </c>
      <c r="V72" s="30">
        <f>IF(COUNTIF($F$11:F72,F72)=1,IF(SUMIF($F$11:$F$176,F72,$M$11:$M$176)&gt;=500000,500,SUMIF($F$11:$F$176,F72,$M$11:$M$176)*0.001),0)</f>
        <v>0</v>
      </c>
      <c r="W72" s="30" t="str">
        <f t="shared" ca="1" si="11"/>
        <v/>
      </c>
      <c r="X72" s="14" t="str">
        <f t="shared" si="12"/>
        <v/>
      </c>
      <c r="Y72" s="14">
        <f t="shared" si="13"/>
        <v>0</v>
      </c>
      <c r="AA72" s="3" t="b">
        <f>IF(COUNTIF($Y$11:Y72,Y72)=1,IF(Y72&lt;&gt;"MALIN CİNSİ 1",IF(Y72&lt;&gt;0,ROW(Y72),"")))</f>
        <v>0</v>
      </c>
      <c r="AC72" s="3" t="e">
        <f>SMALL($AA$11:$AA$176,ROWS($A$1:A62))</f>
        <v>#NUM!</v>
      </c>
    </row>
    <row r="73" spans="1:29" ht="15.95" customHeight="1" x14ac:dyDescent="0.2">
      <c r="A73" s="12">
        <v>48</v>
      </c>
      <c r="B73" s="13"/>
      <c r="C73" s="45"/>
      <c r="D73" s="13"/>
      <c r="E73" s="20"/>
      <c r="F73" s="13"/>
      <c r="G73" s="13"/>
      <c r="H73" s="14"/>
      <c r="I73" s="14"/>
      <c r="J73" s="14">
        <f t="shared" si="15"/>
        <v>0</v>
      </c>
      <c r="K73" s="29">
        <f t="shared" si="9"/>
        <v>0</v>
      </c>
      <c r="L73" s="14"/>
      <c r="M73" s="36" t="str">
        <f t="shared" si="14"/>
        <v/>
      </c>
      <c r="V73" s="30">
        <f>IF(COUNTIF($F$11:F73,F73)=1,IF(SUMIF($F$11:$F$176,F73,$M$11:$M$176)&gt;=500000,500,SUMIF($F$11:$F$176,F73,$M$11:$M$176)*0.001),0)</f>
        <v>0</v>
      </c>
      <c r="W73" s="30" t="str">
        <f t="shared" ca="1" si="11"/>
        <v/>
      </c>
      <c r="X73" s="14" t="str">
        <f t="shared" si="12"/>
        <v/>
      </c>
      <c r="Y73" s="14">
        <f t="shared" si="13"/>
        <v>0</v>
      </c>
      <c r="AA73" s="3" t="b">
        <f>IF(COUNTIF($Y$11:Y73,Y73)=1,IF(Y73&lt;&gt;"MALIN CİNSİ 1",IF(Y73&lt;&gt;0,ROW(Y73),"")))</f>
        <v>0</v>
      </c>
      <c r="AC73" s="3" t="e">
        <f>SMALL($AA$11:$AA$176,ROWS($A$1:A63))</f>
        <v>#NUM!</v>
      </c>
    </row>
    <row r="74" spans="1:29" ht="15.95" customHeight="1" x14ac:dyDescent="0.2">
      <c r="A74" s="12">
        <v>49</v>
      </c>
      <c r="B74" s="13"/>
      <c r="C74" s="45"/>
      <c r="D74" s="13"/>
      <c r="E74" s="20"/>
      <c r="F74" s="13"/>
      <c r="G74" s="13"/>
      <c r="H74" s="14"/>
      <c r="I74" s="14"/>
      <c r="J74" s="14">
        <f t="shared" si="15"/>
        <v>0</v>
      </c>
      <c r="K74" s="29">
        <f t="shared" si="9"/>
        <v>0</v>
      </c>
      <c r="L74" s="14"/>
      <c r="M74" s="36" t="str">
        <f t="shared" si="14"/>
        <v/>
      </c>
      <c r="V74" s="30">
        <f>IF(COUNTIF($F$11:F74,F74)=1,IF(SUMIF($F$11:$F$176,F74,$M$11:$M$176)&gt;=500000,500,SUMIF($F$11:$F$176,F74,$M$11:$M$176)*0.001),0)</f>
        <v>0</v>
      </c>
      <c r="W74" s="30" t="str">
        <f t="shared" ca="1" si="11"/>
        <v/>
      </c>
      <c r="X74" s="14" t="str">
        <f t="shared" si="12"/>
        <v/>
      </c>
      <c r="Y74" s="14">
        <f t="shared" si="13"/>
        <v>0</v>
      </c>
      <c r="AA74" s="3" t="b">
        <f>IF(COUNTIF($Y$11:Y74,Y74)=1,IF(Y74&lt;&gt;"MALIN CİNSİ 1",IF(Y74&lt;&gt;0,ROW(Y74),"")))</f>
        <v>0</v>
      </c>
      <c r="AC74" s="3" t="e">
        <f>SMALL($AA$11:$AA$176,ROWS($A$1:A64))</f>
        <v>#NUM!</v>
      </c>
    </row>
    <row r="75" spans="1:29" ht="15.95" customHeight="1" x14ac:dyDescent="0.2">
      <c r="A75" s="12">
        <v>50</v>
      </c>
      <c r="B75" s="13"/>
      <c r="C75" s="45"/>
      <c r="D75" s="13"/>
      <c r="E75" s="20"/>
      <c r="F75" s="13"/>
      <c r="G75" s="13"/>
      <c r="H75" s="14"/>
      <c r="I75" s="14"/>
      <c r="J75" s="14">
        <f t="shared" si="15"/>
        <v>0</v>
      </c>
      <c r="K75" s="29">
        <f t="shared" si="9"/>
        <v>0</v>
      </c>
      <c r="L75" s="14"/>
      <c r="M75" s="36" t="str">
        <f t="shared" si="14"/>
        <v/>
      </c>
      <c r="V75" s="30">
        <f>IF(COUNTIF($F$11:F75,F75)=1,IF(SUMIF($F$11:$F$176,F75,$M$11:$M$176)&gt;=500000,500,SUMIF($F$11:$F$176,F75,$M$11:$M$176)*0.001),0)</f>
        <v>0</v>
      </c>
      <c r="W75" s="30" t="str">
        <f t="shared" ca="1" si="11"/>
        <v/>
      </c>
      <c r="X75" s="14" t="str">
        <f t="shared" si="12"/>
        <v/>
      </c>
      <c r="Y75" s="14">
        <f t="shared" si="13"/>
        <v>0</v>
      </c>
      <c r="AA75" s="3" t="b">
        <f>IF(COUNTIF($Y$11:Y75,Y75)=1,IF(Y75&lt;&gt;"MALIN CİNSİ 1",IF(Y75&lt;&gt;0,ROW(Y75),"")))</f>
        <v>0</v>
      </c>
      <c r="AC75" s="3" t="e">
        <f>SMALL($AA$11:$AA$176,ROWS($A$1:A65))</f>
        <v>#NUM!</v>
      </c>
    </row>
    <row r="76" spans="1:29" ht="15.95" customHeight="1" x14ac:dyDescent="0.2">
      <c r="A76" s="12">
        <v>51</v>
      </c>
      <c r="B76" s="13"/>
      <c r="C76" s="45"/>
      <c r="D76" s="13"/>
      <c r="E76" s="20"/>
      <c r="F76" s="13"/>
      <c r="G76" s="13"/>
      <c r="H76" s="14"/>
      <c r="I76" s="14"/>
      <c r="J76" s="14">
        <f t="shared" si="15"/>
        <v>0</v>
      </c>
      <c r="K76" s="29">
        <f t="shared" si="9"/>
        <v>0</v>
      </c>
      <c r="L76" s="14"/>
      <c r="M76" s="36" t="str">
        <f t="shared" si="14"/>
        <v/>
      </c>
      <c r="V76" s="30">
        <f>IF(COUNTIF($F$11:F76,F76)=1,IF(SUMIF($F$11:$F$176,F76,$M$11:$M$176)&gt;=500000,500,SUMIF($F$11:$F$176,F76,$M$11:$M$176)*0.001),0)</f>
        <v>0</v>
      </c>
      <c r="W76" s="30" t="str">
        <f t="shared" ca="1" si="11"/>
        <v/>
      </c>
      <c r="X76" s="14" t="str">
        <f t="shared" si="12"/>
        <v/>
      </c>
      <c r="Y76" s="14">
        <f t="shared" si="13"/>
        <v>0</v>
      </c>
      <c r="AA76" s="3" t="b">
        <f>IF(COUNTIF($Y$11:Y76,Y76)=1,IF(Y76&lt;&gt;"MALIN CİNSİ 1",IF(Y76&lt;&gt;0,ROW(Y76),"")))</f>
        <v>0</v>
      </c>
      <c r="AC76" s="3" t="e">
        <f>SMALL($AA$11:$AA$176,ROWS($A$1:A66))</f>
        <v>#NUM!</v>
      </c>
    </row>
    <row r="77" spans="1:29" ht="15.95" customHeight="1" x14ac:dyDescent="0.2">
      <c r="A77" s="12">
        <v>52</v>
      </c>
      <c r="B77" s="13"/>
      <c r="C77" s="45"/>
      <c r="D77" s="13"/>
      <c r="E77" s="20"/>
      <c r="F77" s="13"/>
      <c r="G77" s="13"/>
      <c r="H77" s="14"/>
      <c r="I77" s="14"/>
      <c r="J77" s="14">
        <f t="shared" si="15"/>
        <v>0</v>
      </c>
      <c r="K77" s="29">
        <f t="shared" si="9"/>
        <v>0</v>
      </c>
      <c r="L77" s="14"/>
      <c r="M77" s="36" t="str">
        <f t="shared" si="14"/>
        <v/>
      </c>
      <c r="V77" s="30">
        <f>IF(COUNTIF($F$11:F77,F77)=1,IF(SUMIF($F$11:$F$176,F77,$M$11:$M$176)&gt;=500000,500,SUMIF($F$11:$F$176,F77,$M$11:$M$176)*0.001),0)</f>
        <v>0</v>
      </c>
      <c r="W77" s="30" t="str">
        <f t="shared" ca="1" si="11"/>
        <v/>
      </c>
      <c r="X77" s="14" t="str">
        <f t="shared" si="12"/>
        <v/>
      </c>
      <c r="Y77" s="14">
        <f t="shared" si="13"/>
        <v>0</v>
      </c>
      <c r="AA77" s="3" t="b">
        <f>IF(COUNTIF($Y$11:Y77,Y77)=1,IF(Y77&lt;&gt;"MALIN CİNSİ 1",IF(Y77&lt;&gt;0,ROW(Y77),"")))</f>
        <v>0</v>
      </c>
      <c r="AC77" s="3" t="e">
        <f>SMALL($AA$11:$AA$176,ROWS($A$1:A67))</f>
        <v>#NUM!</v>
      </c>
    </row>
    <row r="78" spans="1:29" ht="15.95" customHeight="1" x14ac:dyDescent="0.2">
      <c r="A78" s="12">
        <v>53</v>
      </c>
      <c r="B78" s="13"/>
      <c r="C78" s="45"/>
      <c r="D78" s="13"/>
      <c r="E78" s="20"/>
      <c r="F78" s="13"/>
      <c r="G78" s="13"/>
      <c r="H78" s="14"/>
      <c r="I78" s="14"/>
      <c r="J78" s="14">
        <f t="shared" si="15"/>
        <v>0</v>
      </c>
      <c r="K78" s="29">
        <f t="shared" si="9"/>
        <v>0</v>
      </c>
      <c r="L78" s="14"/>
      <c r="M78" s="36" t="str">
        <f t="shared" si="14"/>
        <v/>
      </c>
      <c r="V78" s="30">
        <f>IF(COUNTIF($F$11:F78,F78)=1,IF(SUMIF($F$11:$F$176,F78,$M$11:$M$176)&gt;=500000,500,SUMIF($F$11:$F$176,F78,$M$11:$M$176)*0.001),0)</f>
        <v>0</v>
      </c>
      <c r="W78" s="30" t="str">
        <f t="shared" ca="1" si="11"/>
        <v/>
      </c>
      <c r="X78" s="14" t="str">
        <f t="shared" si="12"/>
        <v/>
      </c>
      <c r="Y78" s="14">
        <f t="shared" si="13"/>
        <v>0</v>
      </c>
      <c r="AA78" s="3" t="b">
        <f>IF(COUNTIF($Y$11:Y78,Y78)=1,IF(Y78&lt;&gt;"MALIN CİNSİ 1",IF(Y78&lt;&gt;0,ROW(Y78),"")))</f>
        <v>0</v>
      </c>
      <c r="AC78" s="3" t="e">
        <f>SMALL($AA$11:$AA$176,ROWS($A$1:A68))</f>
        <v>#NUM!</v>
      </c>
    </row>
    <row r="79" spans="1:29" ht="15.95" customHeight="1" x14ac:dyDescent="0.2">
      <c r="A79" s="12">
        <v>54</v>
      </c>
      <c r="B79" s="13"/>
      <c r="C79" s="45"/>
      <c r="D79" s="13"/>
      <c r="E79" s="20"/>
      <c r="F79" s="13"/>
      <c r="G79" s="13"/>
      <c r="H79" s="14"/>
      <c r="I79" s="14"/>
      <c r="J79" s="14">
        <f t="shared" si="15"/>
        <v>0</v>
      </c>
      <c r="K79" s="29">
        <f t="shared" si="9"/>
        <v>0</v>
      </c>
      <c r="L79" s="14"/>
      <c r="M79" s="36" t="str">
        <f t="shared" si="14"/>
        <v/>
      </c>
      <c r="V79" s="30">
        <f>IF(COUNTIF($F$11:F79,F79)=1,IF(SUMIF($F$11:$F$176,F79,$M$11:$M$176)&gt;=500000,500,SUMIF($F$11:$F$176,F79,$M$11:$M$176)*0.001),0)</f>
        <v>0</v>
      </c>
      <c r="W79" s="30" t="str">
        <f t="shared" ca="1" si="11"/>
        <v/>
      </c>
      <c r="X79" s="14" t="str">
        <f t="shared" si="12"/>
        <v/>
      </c>
      <c r="Y79" s="14">
        <f t="shared" si="13"/>
        <v>0</v>
      </c>
      <c r="AA79" s="3" t="b">
        <f>IF(COUNTIF($Y$11:Y79,Y79)=1,IF(Y79&lt;&gt;"MALIN CİNSİ 1",IF(Y79&lt;&gt;0,ROW(Y79),"")))</f>
        <v>0</v>
      </c>
      <c r="AC79" s="3" t="e">
        <f>SMALL($AA$11:$AA$176,ROWS($A$1:A69))</f>
        <v>#NUM!</v>
      </c>
    </row>
    <row r="80" spans="1:29" ht="15.95" customHeight="1" x14ac:dyDescent="0.2">
      <c r="A80" s="12">
        <v>55</v>
      </c>
      <c r="B80" s="13"/>
      <c r="C80" s="45"/>
      <c r="D80" s="13"/>
      <c r="E80" s="20"/>
      <c r="F80" s="13"/>
      <c r="G80" s="13"/>
      <c r="H80" s="14"/>
      <c r="I80" s="14"/>
      <c r="J80" s="14">
        <f t="shared" si="15"/>
        <v>0</v>
      </c>
      <c r="K80" s="29">
        <f t="shared" si="9"/>
        <v>0</v>
      </c>
      <c r="L80" s="14"/>
      <c r="M80" s="36" t="str">
        <f t="shared" si="14"/>
        <v/>
      </c>
      <c r="V80" s="30">
        <f>IF(COUNTIF($F$11:F80,F80)=1,IF(SUMIF($F$11:$F$176,F80,$M$11:$M$176)&gt;=500000,500,SUMIF($F$11:$F$176,F80,$M$11:$M$176)*0.001),0)</f>
        <v>0</v>
      </c>
      <c r="W80" s="30" t="str">
        <f t="shared" ca="1" si="11"/>
        <v/>
      </c>
      <c r="X80" s="14" t="str">
        <f t="shared" si="12"/>
        <v/>
      </c>
      <c r="Y80" s="14">
        <f t="shared" si="13"/>
        <v>0</v>
      </c>
      <c r="AA80" s="3" t="b">
        <f>IF(COUNTIF($Y$11:Y80,Y80)=1,IF(Y80&lt;&gt;"MALIN CİNSİ 1",IF(Y80&lt;&gt;0,ROW(Y80),"")))</f>
        <v>0</v>
      </c>
      <c r="AC80" s="3" t="e">
        <f>SMALL($AA$11:$AA$176,ROWS($A$1:A70))</f>
        <v>#NUM!</v>
      </c>
    </row>
    <row r="81" spans="1:29" ht="15.95" customHeight="1" x14ac:dyDescent="0.2">
      <c r="A81" s="12">
        <v>56</v>
      </c>
      <c r="B81" s="13"/>
      <c r="C81" s="45"/>
      <c r="D81" s="13"/>
      <c r="E81" s="20"/>
      <c r="F81" s="13"/>
      <c r="G81" s="13"/>
      <c r="H81" s="14"/>
      <c r="I81" s="14"/>
      <c r="J81" s="14">
        <f t="shared" si="15"/>
        <v>0</v>
      </c>
      <c r="K81" s="29">
        <f t="shared" si="9"/>
        <v>0</v>
      </c>
      <c r="L81" s="14"/>
      <c r="M81" s="36" t="str">
        <f t="shared" si="14"/>
        <v/>
      </c>
      <c r="V81" s="30">
        <f>IF(COUNTIF($F$11:F81,F81)=1,IF(SUMIF($F$11:$F$176,F81,$M$11:$M$176)&gt;=500000,500,SUMIF($F$11:$F$176,F81,$M$11:$M$176)*0.001),0)</f>
        <v>0</v>
      </c>
      <c r="W81" s="30" t="str">
        <f t="shared" ca="1" si="11"/>
        <v/>
      </c>
      <c r="X81" s="14" t="str">
        <f t="shared" si="12"/>
        <v/>
      </c>
      <c r="Y81" s="14">
        <f t="shared" si="13"/>
        <v>0</v>
      </c>
      <c r="AA81" s="3" t="b">
        <f>IF(COUNTIF($Y$11:Y81,Y81)=1,IF(Y81&lt;&gt;"MALIN CİNSİ 1",IF(Y81&lt;&gt;0,ROW(Y81),"")))</f>
        <v>0</v>
      </c>
      <c r="AC81" s="3" t="e">
        <f>SMALL($AA$11:$AA$176,ROWS($A$1:A71))</f>
        <v>#NUM!</v>
      </c>
    </row>
    <row r="82" spans="1:29" ht="15.95" customHeight="1" x14ac:dyDescent="0.2">
      <c r="A82" s="12">
        <v>57</v>
      </c>
      <c r="B82" s="13"/>
      <c r="C82" s="45"/>
      <c r="D82" s="13"/>
      <c r="E82" s="20"/>
      <c r="F82" s="13"/>
      <c r="G82" s="13"/>
      <c r="H82" s="14"/>
      <c r="I82" s="14"/>
      <c r="J82" s="14">
        <f t="shared" si="15"/>
        <v>0</v>
      </c>
      <c r="K82" s="29">
        <f t="shared" si="9"/>
        <v>0</v>
      </c>
      <c r="L82" s="14"/>
      <c r="M82" s="36" t="str">
        <f t="shared" si="14"/>
        <v/>
      </c>
      <c r="V82" s="30">
        <f>IF(COUNTIF($F$11:F82,F82)=1,IF(SUMIF($F$11:$F$176,F82,$M$11:$M$176)&gt;=500000,500,SUMIF($F$11:$F$176,F82,$M$11:$M$176)*0.001),0)</f>
        <v>0</v>
      </c>
      <c r="W82" s="30" t="str">
        <f t="shared" ca="1" si="11"/>
        <v/>
      </c>
      <c r="X82" s="14" t="str">
        <f t="shared" si="12"/>
        <v/>
      </c>
      <c r="Y82" s="14">
        <f t="shared" si="13"/>
        <v>0</v>
      </c>
      <c r="AA82" s="3" t="b">
        <f>IF(COUNTIF($Y$11:Y82,Y82)=1,IF(Y82&lt;&gt;"MALIN CİNSİ 1",IF(Y82&lt;&gt;0,ROW(Y82),"")))</f>
        <v>0</v>
      </c>
      <c r="AC82" s="3" t="e">
        <f>SMALL($AA$11:$AA$176,ROWS($A$1:A72))</f>
        <v>#NUM!</v>
      </c>
    </row>
    <row r="83" spans="1:29" ht="15.95" customHeight="1" x14ac:dyDescent="0.2">
      <c r="A83" s="12">
        <v>58</v>
      </c>
      <c r="B83" s="13"/>
      <c r="C83" s="45"/>
      <c r="D83" s="13"/>
      <c r="E83" s="20"/>
      <c r="F83" s="13"/>
      <c r="G83" s="13"/>
      <c r="H83" s="14"/>
      <c r="I83" s="14"/>
      <c r="J83" s="14">
        <f t="shared" si="15"/>
        <v>0</v>
      </c>
      <c r="K83" s="29">
        <f t="shared" si="9"/>
        <v>0</v>
      </c>
      <c r="L83" s="14"/>
      <c r="M83" s="36" t="str">
        <f t="shared" si="14"/>
        <v/>
      </c>
      <c r="V83" s="30">
        <f>IF(COUNTIF($F$11:F83,F83)=1,IF(SUMIF($F$11:$F$176,F83,$M$11:$M$176)&gt;=500000,500,SUMIF($F$11:$F$176,F83,$M$11:$M$176)*0.001),0)</f>
        <v>0</v>
      </c>
      <c r="W83" s="30" t="str">
        <f t="shared" ca="1" si="11"/>
        <v/>
      </c>
      <c r="X83" s="14" t="str">
        <f t="shared" si="12"/>
        <v/>
      </c>
      <c r="Y83" s="14">
        <f t="shared" si="13"/>
        <v>0</v>
      </c>
      <c r="AA83" s="3" t="b">
        <f>IF(COUNTIF($Y$11:Y83,Y83)=1,IF(Y83&lt;&gt;"MALIN CİNSİ 1",IF(Y83&lt;&gt;0,ROW(Y83),"")))</f>
        <v>0</v>
      </c>
      <c r="AC83" s="3" t="e">
        <f>SMALL($AA$11:$AA$176,ROWS($A$1:A73))</f>
        <v>#NUM!</v>
      </c>
    </row>
    <row r="84" spans="1:29" ht="15.95" customHeight="1" x14ac:dyDescent="0.2">
      <c r="A84" s="12">
        <v>59</v>
      </c>
      <c r="B84" s="13"/>
      <c r="C84" s="45"/>
      <c r="D84" s="13"/>
      <c r="E84" s="20"/>
      <c r="F84" s="13"/>
      <c r="G84" s="13"/>
      <c r="H84" s="14"/>
      <c r="I84" s="14"/>
      <c r="J84" s="14">
        <f t="shared" si="15"/>
        <v>0</v>
      </c>
      <c r="K84" s="29">
        <f t="shared" si="9"/>
        <v>0</v>
      </c>
      <c r="L84" s="14"/>
      <c r="M84" s="36" t="str">
        <f t="shared" si="14"/>
        <v/>
      </c>
      <c r="V84" s="30">
        <f>IF(COUNTIF($F$11:F84,F84)=1,IF(SUMIF($F$11:$F$176,F84,$M$11:$M$176)&gt;=500000,500,SUMIF($F$11:$F$176,F84,$M$11:$M$176)*0.001),0)</f>
        <v>0</v>
      </c>
      <c r="W84" s="30" t="str">
        <f t="shared" ca="1" si="11"/>
        <v/>
      </c>
      <c r="X84" s="14" t="str">
        <f t="shared" si="12"/>
        <v/>
      </c>
      <c r="Y84" s="14">
        <f t="shared" si="13"/>
        <v>0</v>
      </c>
      <c r="AA84" s="3" t="b">
        <f>IF(COUNTIF($Y$11:Y84,Y84)=1,IF(Y84&lt;&gt;"MALIN CİNSİ 1",IF(Y84&lt;&gt;0,ROW(Y84),"")))</f>
        <v>0</v>
      </c>
      <c r="AC84" s="3" t="e">
        <f>SMALL($AA$11:$AA$176,ROWS($A$1:A74))</f>
        <v>#NUM!</v>
      </c>
    </row>
    <row r="85" spans="1:29" ht="15.95" customHeight="1" thickBot="1" x14ac:dyDescent="0.25">
      <c r="A85" s="12">
        <v>60</v>
      </c>
      <c r="B85" s="13"/>
      <c r="C85" s="45"/>
      <c r="D85" s="13"/>
      <c r="E85" s="20"/>
      <c r="F85" s="13"/>
      <c r="G85" s="13"/>
      <c r="H85" s="14"/>
      <c r="I85" s="14"/>
      <c r="J85" s="14">
        <f t="shared" si="15"/>
        <v>0</v>
      </c>
      <c r="K85" s="29">
        <f t="shared" si="9"/>
        <v>0</v>
      </c>
      <c r="L85" s="14"/>
      <c r="M85" s="36" t="str">
        <f t="shared" si="14"/>
        <v/>
      </c>
      <c r="V85" s="30">
        <f>IF(COUNTIF($F$11:F85,F85)=1,IF(SUMIF($F$11:$F$176,F85,$M$11:$M$176)&gt;=500000,500,SUMIF($F$11:$F$176,F85,$M$11:$M$176)*0.001),0)</f>
        <v>0</v>
      </c>
      <c r="W85" s="30" t="str">
        <f t="shared" ca="1" si="11"/>
        <v/>
      </c>
      <c r="X85" s="14" t="str">
        <f t="shared" si="12"/>
        <v/>
      </c>
      <c r="Y85" s="14">
        <f t="shared" si="13"/>
        <v>0</v>
      </c>
      <c r="AA85" s="3" t="b">
        <f>IF(COUNTIF($Y$11:Y85,Y85)=1,IF(Y85&lt;&gt;"MALIN CİNSİ 1",IF(Y85&lt;&gt;0,ROW(Y85),"")))</f>
        <v>0</v>
      </c>
      <c r="AC85" s="3" t="e">
        <f>SMALL($AA$11:$AA$176,ROWS($A$1:A75))</f>
        <v>#NUM!</v>
      </c>
    </row>
    <row r="86" spans="1:29" ht="15.95" customHeight="1" thickTop="1" thickBot="1" x14ac:dyDescent="0.3">
      <c r="A86" s="16" t="s">
        <v>26</v>
      </c>
      <c r="G86" s="10" t="s">
        <v>12</v>
      </c>
      <c r="H86" s="38">
        <f>SUM(H55:H85)</f>
        <v>0</v>
      </c>
      <c r="I86" s="11"/>
      <c r="J86" s="38">
        <f>SUM(J55:J85)</f>
        <v>0</v>
      </c>
      <c r="K86" s="38">
        <f t="shared" ref="K86" si="16">SUM(K55:K85)</f>
        <v>0</v>
      </c>
      <c r="L86" s="38">
        <f>SUM(L55:L85)</f>
        <v>0</v>
      </c>
      <c r="M86" s="38">
        <f>SUM(M55:M85)</f>
        <v>0</v>
      </c>
      <c r="V86" s="34">
        <f>SUM(V56:V85)</f>
        <v>0</v>
      </c>
      <c r="W86" s="34">
        <f t="shared" ref="W86:X86" ca="1" si="17">SUM(W56:W85)</f>
        <v>0</v>
      </c>
      <c r="X86" s="34">
        <f t="shared" si="17"/>
        <v>0</v>
      </c>
      <c r="AA86" s="3" t="b">
        <f>IF(COUNTIF($Y$11:Y86,Y86)=1,IF(Y86&lt;&gt;"MALIN CİNSİ 1",IF(Y86&lt;&gt;0,ROW(Y86),"")))</f>
        <v>0</v>
      </c>
      <c r="AC86" s="3" t="e">
        <f>SMALL($AA$11:$AA$176,ROWS($A$1:A76))</f>
        <v>#NUM!</v>
      </c>
    </row>
    <row r="87" spans="1:29" ht="15.95" customHeight="1" thickTop="1" x14ac:dyDescent="0.2">
      <c r="AA87" s="3" t="b">
        <f>IF(COUNTIF($Y$11:Y87,Y87)=1,IF(Y87&lt;&gt;"MALIN CİNSİ 1",IF(Y87&lt;&gt;0,ROW(Y87),"")))</f>
        <v>0</v>
      </c>
      <c r="AC87" s="3" t="e">
        <f>SMALL($AA$11:$AA$176,ROWS($A$1:A77))</f>
        <v>#NUM!</v>
      </c>
    </row>
    <row r="88" spans="1:29" ht="15.95" customHeight="1" x14ac:dyDescent="0.2">
      <c r="AA88" s="3" t="b">
        <f>IF(COUNTIF($Y$11:Y88,Y88)=1,IF(Y88&lt;&gt;"MALIN CİNSİ 1",IF(Y88&lt;&gt;0,ROW(Y88),"")))</f>
        <v>0</v>
      </c>
      <c r="AC88" s="3" t="e">
        <f>SMALL($AA$11:$AA$176,ROWS($A$1:A78))</f>
        <v>#NUM!</v>
      </c>
    </row>
    <row r="89" spans="1:29" ht="15.95" customHeight="1" thickBot="1" x14ac:dyDescent="0.25">
      <c r="AA89" s="3" t="b">
        <f>IF(COUNTIF($Y$11:Y89,Y89)=1,IF(Y89&lt;&gt;"MALIN CİNSİ 1",IF(Y89&lt;&gt;0,ROW(Y89),"")))</f>
        <v>0</v>
      </c>
      <c r="AC89" s="3" t="e">
        <f>SMALL($AA$11:$AA$176,ROWS($A$1:A79))</f>
        <v>#NUM!</v>
      </c>
    </row>
    <row r="90" spans="1:29" ht="15.95" customHeight="1" thickTop="1" x14ac:dyDescent="0.2">
      <c r="A90" s="69" t="s">
        <v>27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1"/>
      <c r="V90" s="15"/>
      <c r="W90" s="15"/>
      <c r="X90" s="15"/>
      <c r="Y90" s="15"/>
      <c r="AA90" s="3" t="b">
        <f>IF(COUNTIF($Y$11:Y90,Y90)=1,IF(Y90&lt;&gt;"MALIN CİNSİ 1",IF(Y90&lt;&gt;0,ROW(Y90),"")))</f>
        <v>0</v>
      </c>
      <c r="AC90" s="3" t="e">
        <f>SMALL($AA$11:$AA$176,ROWS($A$1:A80))</f>
        <v>#NUM!</v>
      </c>
    </row>
    <row r="91" spans="1:29" ht="15.95" customHeight="1" x14ac:dyDescent="0.2">
      <c r="A91" s="58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2"/>
      <c r="V91" s="15"/>
      <c r="W91" s="15"/>
      <c r="X91" s="15"/>
      <c r="Y91" s="15"/>
      <c r="AA91" s="3" t="b">
        <f>IF(COUNTIF($Y$11:Y91,Y91)=1,IF(Y91&lt;&gt;"MALIN CİNSİ 1",IF(Y91&lt;&gt;0,ROW(Y91),"")))</f>
        <v>0</v>
      </c>
      <c r="AC91" s="3" t="e">
        <f>SMALL($AA$11:$AA$176,ROWS($A$1:A81))</f>
        <v>#NUM!</v>
      </c>
    </row>
    <row r="92" spans="1:29" ht="15.95" customHeight="1" x14ac:dyDescent="0.2">
      <c r="A92" s="58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72"/>
      <c r="V92" s="15"/>
      <c r="W92" s="15"/>
      <c r="X92" s="15"/>
      <c r="Y92" s="15"/>
      <c r="AA92" s="3" t="b">
        <f>IF(COUNTIF($Y$11:Y92,Y92)=1,IF(Y92&lt;&gt;"MALIN CİNSİ 1",IF(Y92&lt;&gt;0,ROW(Y92),"")))</f>
        <v>0</v>
      </c>
      <c r="AC92" s="3" t="e">
        <f>SMALL($AA$11:$AA$176,ROWS($A$1:A82))</f>
        <v>#NUM!</v>
      </c>
    </row>
    <row r="93" spans="1:29" ht="15.95" customHeight="1" x14ac:dyDescent="0.2">
      <c r="A93" s="58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72"/>
      <c r="V93" s="15"/>
      <c r="W93" s="15"/>
      <c r="X93" s="15"/>
      <c r="Y93" s="15"/>
      <c r="AA93" s="3" t="b">
        <f>IF(COUNTIF($Y$11:Y93,Y93)=1,IF(Y93&lt;&gt;"MALIN CİNSİ 1",IF(Y93&lt;&gt;0,ROW(Y93),"")))</f>
        <v>0</v>
      </c>
      <c r="AC93" s="3" t="e">
        <f>SMALL($AA$11:$AA$176,ROWS($A$1:A83))</f>
        <v>#NUM!</v>
      </c>
    </row>
    <row r="94" spans="1:29" ht="15.95" customHeight="1" x14ac:dyDescent="0.2">
      <c r="A94" s="58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2"/>
      <c r="V94" s="15"/>
      <c r="W94" s="15"/>
      <c r="X94" s="15"/>
      <c r="Y94" s="15"/>
      <c r="AA94" s="3" t="b">
        <f>IF(COUNTIF($Y$11:Y94,Y94)=1,IF(Y94&lt;&gt;"MALIN CİNSİ 1",IF(Y94&lt;&gt;0,ROW(Y94),"")))</f>
        <v>0</v>
      </c>
      <c r="AC94" s="3" t="e">
        <f>SMALL($AA$11:$AA$176,ROWS($A$1:A84))</f>
        <v>#NUM!</v>
      </c>
    </row>
    <row r="95" spans="1:29" ht="15.95" customHeight="1" thickBot="1" x14ac:dyDescent="0.25">
      <c r="A95" s="58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72"/>
      <c r="V95" s="15"/>
      <c r="W95" s="15"/>
      <c r="X95" s="15"/>
      <c r="Y95" s="15"/>
      <c r="AA95" s="3" t="b">
        <f>IF(COUNTIF($Y$11:Y95,Y95)=1,IF(Y95&lt;&gt;"MALIN CİNSİ 1",IF(Y95&lt;&gt;0,ROW(Y95),"")))</f>
        <v>0</v>
      </c>
      <c r="AC95" s="3" t="e">
        <f>SMALL($AA$11:$AA$176,ROWS($A$1:A85))</f>
        <v>#NUM!</v>
      </c>
    </row>
    <row r="96" spans="1:29" ht="15.95" customHeight="1" thickTop="1" x14ac:dyDescent="0.2">
      <c r="A96" s="73" t="s">
        <v>23</v>
      </c>
      <c r="B96" s="74"/>
      <c r="C96" s="74"/>
      <c r="D96" s="74"/>
      <c r="E96" s="74"/>
      <c r="F96" s="75"/>
      <c r="G96" s="73" t="s">
        <v>24</v>
      </c>
      <c r="H96" s="74"/>
      <c r="I96" s="74"/>
      <c r="J96" s="75"/>
      <c r="K96" s="76" t="s">
        <v>25</v>
      </c>
      <c r="L96" s="77"/>
      <c r="M96" s="78"/>
      <c r="V96" s="42"/>
      <c r="W96" s="15"/>
      <c r="X96" s="15"/>
      <c r="Y96" s="15"/>
      <c r="AA96" s="3" t="b">
        <f>IF(COUNTIF($Y$11:Y96,Y96)=1,IF(Y96&lt;&gt;"MALIN CİNSİ 1",IF(Y96&lt;&gt;0,ROW(Y96),"")))</f>
        <v>0</v>
      </c>
      <c r="AC96" s="3" t="e">
        <f>SMALL($AA$11:$AA$176,ROWS($A$1:A86))</f>
        <v>#NUM!</v>
      </c>
    </row>
    <row r="97" spans="1:29" ht="15.95" customHeight="1" x14ac:dyDescent="0.2">
      <c r="A97" s="76">
        <f>A8</f>
        <v>0</v>
      </c>
      <c r="B97" s="77"/>
      <c r="C97" s="77"/>
      <c r="D97" s="77"/>
      <c r="E97" s="77"/>
      <c r="F97" s="78"/>
      <c r="G97" s="76">
        <f>G8</f>
        <v>0</v>
      </c>
      <c r="H97" s="77"/>
      <c r="I97" s="77"/>
      <c r="J97" s="78"/>
      <c r="K97" s="92">
        <f>K8</f>
        <v>0</v>
      </c>
      <c r="L97" s="93"/>
      <c r="M97" s="94"/>
      <c r="V97" s="43"/>
      <c r="W97" s="15"/>
      <c r="X97" s="15"/>
      <c r="Y97" s="15"/>
      <c r="AA97" s="3" t="b">
        <f>IF(COUNTIF($Y$11:Y97,Y97)=1,IF(Y97&lt;&gt;"MALIN CİNSİ 1",IF(Y97&lt;&gt;0,ROW(Y97),"")))</f>
        <v>0</v>
      </c>
      <c r="AC97" s="3" t="e">
        <f>SMALL($AA$11:$AA$176,ROWS($A$1:A87))</f>
        <v>#NUM!</v>
      </c>
    </row>
    <row r="98" spans="1:29" ht="15.95" customHeight="1" x14ac:dyDescent="0.2">
      <c r="A98" s="79" t="s">
        <v>7</v>
      </c>
      <c r="B98" s="68" t="s">
        <v>0</v>
      </c>
      <c r="C98" s="81" t="s">
        <v>22</v>
      </c>
      <c r="D98" s="68" t="s">
        <v>1</v>
      </c>
      <c r="E98" s="68" t="s">
        <v>21</v>
      </c>
      <c r="F98" s="68" t="s">
        <v>8</v>
      </c>
      <c r="G98" s="64" t="s">
        <v>2</v>
      </c>
      <c r="H98" s="64" t="s">
        <v>3</v>
      </c>
      <c r="I98" s="64" t="s">
        <v>20</v>
      </c>
      <c r="J98" s="64" t="s">
        <v>4</v>
      </c>
      <c r="K98" s="64" t="s">
        <v>5</v>
      </c>
      <c r="L98" s="64" t="s">
        <v>6</v>
      </c>
      <c r="M98" s="66" t="s">
        <v>9</v>
      </c>
      <c r="V98" s="59" t="s">
        <v>10</v>
      </c>
      <c r="W98" s="59" t="s">
        <v>11</v>
      </c>
      <c r="X98" s="59" t="s">
        <v>12</v>
      </c>
      <c r="Y98" s="59" t="s">
        <v>13</v>
      </c>
      <c r="AA98" s="3" t="b">
        <f>IF(COUNTIF($Y$11:Y98,Y98)=1,IF(Y98&lt;&gt;"MALIN CİNSİ 1",IF(Y98&lt;&gt;0,ROW(Y98),"")))</f>
        <v>0</v>
      </c>
      <c r="AC98" s="3" t="e">
        <f>SMALL($AA$11:$AA$176,ROWS($A$1:A88))</f>
        <v>#NUM!</v>
      </c>
    </row>
    <row r="99" spans="1:29" ht="15.95" customHeight="1" x14ac:dyDescent="0.2">
      <c r="A99" s="80"/>
      <c r="B99" s="65"/>
      <c r="C99" s="67"/>
      <c r="D99" s="65"/>
      <c r="E99" s="65"/>
      <c r="F99" s="65"/>
      <c r="G99" s="65"/>
      <c r="H99" s="65"/>
      <c r="I99" s="65"/>
      <c r="J99" s="65"/>
      <c r="K99" s="65"/>
      <c r="L99" s="65"/>
      <c r="M99" s="67"/>
      <c r="V99" s="60"/>
      <c r="W99" s="60"/>
      <c r="X99" s="60"/>
      <c r="Y99" s="60"/>
      <c r="AA99" s="3" t="b">
        <f>IF(COUNTIF($Y$11:Y99,Y99)=1,IF(Y99&lt;&gt;"MALIN CİNSİ 1",IF(Y99&lt;&gt;0,ROW(Y99),"")))</f>
        <v>0</v>
      </c>
      <c r="AC99" s="3" t="e">
        <f>SMALL($AA$11:$AA$176,ROWS($A$1:A89))</f>
        <v>#NUM!</v>
      </c>
    </row>
    <row r="100" spans="1:29" ht="15.95" customHeight="1" x14ac:dyDescent="0.2">
      <c r="A100" s="17"/>
      <c r="B100" s="61" t="s">
        <v>28</v>
      </c>
      <c r="C100" s="62"/>
      <c r="D100" s="62"/>
      <c r="E100" s="62"/>
      <c r="F100" s="63"/>
      <c r="G100" s="18"/>
      <c r="H100" s="38">
        <f>SUM(H69:H99)</f>
        <v>0</v>
      </c>
      <c r="I100" s="19"/>
      <c r="J100" s="39">
        <f>J86</f>
        <v>0</v>
      </c>
      <c r="K100" s="40">
        <f>K86</f>
        <v>0</v>
      </c>
      <c r="L100" s="39">
        <f>L86</f>
        <v>0</v>
      </c>
      <c r="M100" s="39">
        <f>M86</f>
        <v>0</v>
      </c>
      <c r="V100" s="30"/>
      <c r="W100" s="33"/>
      <c r="X100" s="19"/>
      <c r="Y100" s="19"/>
      <c r="AA100" s="3" t="b">
        <f>IF(COUNTIF($Y$11:Y100,Y100)=1,IF(Y100&lt;&gt;"MALIN CİNSİ 1",IF(Y100&lt;&gt;0,ROW(Y100),"")))</f>
        <v>0</v>
      </c>
      <c r="AC100" s="3" t="e">
        <f>SMALL($AA$11:$AA$176,ROWS($A$1:A90))</f>
        <v>#NUM!</v>
      </c>
    </row>
    <row r="101" spans="1:29" ht="15.95" customHeight="1" x14ac:dyDescent="0.2">
      <c r="A101" s="12">
        <v>61</v>
      </c>
      <c r="B101" s="13"/>
      <c r="C101" s="46"/>
      <c r="D101" s="13"/>
      <c r="E101" s="20"/>
      <c r="F101" s="13"/>
      <c r="G101" s="13"/>
      <c r="H101" s="14"/>
      <c r="I101" s="14"/>
      <c r="J101" s="14">
        <f>H101*I101</f>
        <v>0</v>
      </c>
      <c r="K101" s="29">
        <f t="shared" ref="K101" si="18">J101*$AB$6%</f>
        <v>0</v>
      </c>
      <c r="L101" s="14"/>
      <c r="M101" s="36" t="str">
        <f t="shared" ref="M101:M130" si="19">IF(B101="","",J101-(K101+L101))</f>
        <v/>
      </c>
      <c r="V101" s="30">
        <f>IF(COUNTIF($F$11:F101,F101)=1,IF(SUMIF($F$11:$F$176,F101,$M$11:$M$176)&gt;=500000,500,SUMIF($F$11:$F$176,F101,$M$11:$M$176)*0.001),0)</f>
        <v>0</v>
      </c>
      <c r="W101" s="30" t="str">
        <f t="shared" ref="W101:W130" ca="1" si="20">IF(B101="","",IF(AND(WEEKDAY(TODAY()-1,2)=7,E101=TODAY()-31),0,IF(AND(WEEKDAY(TODAY()-2,2)=6,E101=TODAY()-31),0,IF(AND(WEEKDAY(TODAY()-2,2)=6,E101=TODAY()-32),0,IF(E101&gt;=TODAY()-30,0,IF(AND(DAY(E101)=DAY($AB$1),E101&gt;TODAY()-56),0,V101/2))))))</f>
        <v/>
      </c>
      <c r="X101" s="14" t="str">
        <f t="shared" ref="X101:X130" si="21">IF(B101="","",V101+W101)</f>
        <v/>
      </c>
      <c r="Y101" s="14">
        <f t="shared" ref="Y101:Y130" si="22">IF(SUMIF($F$11:$F$176,F101,$W$11:$W$176)&gt;0,G101&amp;" "&amp;"CEZA",G101)</f>
        <v>0</v>
      </c>
      <c r="AA101" s="3" t="b">
        <f>IF(COUNTIF($Y$11:Y101,Y101)=1,IF(Y101&lt;&gt;"MALIN CİNSİ 1",IF(Y101&lt;&gt;0,ROW(Y101),"")))</f>
        <v>0</v>
      </c>
      <c r="AC101" s="3" t="e">
        <f>SMALL($AA$11:$AA$176,ROWS($A$1:A91))</f>
        <v>#NUM!</v>
      </c>
    </row>
    <row r="102" spans="1:29" ht="15.95" customHeight="1" x14ac:dyDescent="0.2">
      <c r="A102" s="12">
        <v>62</v>
      </c>
      <c r="B102" s="13"/>
      <c r="C102" s="46"/>
      <c r="D102" s="13"/>
      <c r="E102" s="20"/>
      <c r="F102" s="13"/>
      <c r="G102" s="13"/>
      <c r="H102" s="14"/>
      <c r="I102" s="14"/>
      <c r="J102" s="14">
        <f>H102*I102</f>
        <v>0</v>
      </c>
      <c r="K102" s="29">
        <f t="shared" ref="K102:K130" si="23">J102*$AB$6%</f>
        <v>0</v>
      </c>
      <c r="L102" s="14"/>
      <c r="M102" s="36" t="str">
        <f t="shared" si="19"/>
        <v/>
      </c>
      <c r="V102" s="30">
        <f>IF(COUNTIF($F$11:F102,F102)=1,IF(SUMIF($F$11:$F$176,F102,$M$11:$M$176)&gt;=500000,500,SUMIF($F$11:$F$176,F102,$M$11:$M$176)*0.001),0)</f>
        <v>0</v>
      </c>
      <c r="W102" s="30" t="str">
        <f t="shared" ca="1" si="20"/>
        <v/>
      </c>
      <c r="X102" s="14" t="str">
        <f t="shared" si="21"/>
        <v/>
      </c>
      <c r="Y102" s="14">
        <f t="shared" si="22"/>
        <v>0</v>
      </c>
      <c r="AA102" s="3" t="b">
        <f>IF(COUNTIF($Y$11:Y102,Y102)=1,IF(Y102&lt;&gt;"MALIN CİNSİ 1",IF(Y102&lt;&gt;0,ROW(Y102),"")))</f>
        <v>0</v>
      </c>
      <c r="AC102" s="3" t="e">
        <f>SMALL($AA$11:$AA$176,ROWS($A$1:A92))</f>
        <v>#NUM!</v>
      </c>
    </row>
    <row r="103" spans="1:29" ht="15.95" customHeight="1" x14ac:dyDescent="0.2">
      <c r="A103" s="12">
        <v>63</v>
      </c>
      <c r="B103" s="13"/>
      <c r="C103" s="46"/>
      <c r="D103" s="13"/>
      <c r="E103" s="20"/>
      <c r="F103" s="13"/>
      <c r="G103" s="13"/>
      <c r="H103" s="14"/>
      <c r="I103" s="14"/>
      <c r="J103" s="14">
        <f t="shared" ref="J103:J130" si="24">H103*I103</f>
        <v>0</v>
      </c>
      <c r="K103" s="31">
        <f t="shared" si="23"/>
        <v>0</v>
      </c>
      <c r="L103" s="14"/>
      <c r="M103" s="37" t="str">
        <f t="shared" si="19"/>
        <v/>
      </c>
      <c r="V103" s="30">
        <f>IF(COUNTIF($F$11:F103,F103)=1,IF(SUMIF($F$11:$F$176,F103,$M$11:$M$176)&gt;=500000,500,SUMIF($F$11:$F$176,F103,$M$11:$M$176)*0.001),0)</f>
        <v>0</v>
      </c>
      <c r="W103" s="30" t="str">
        <f t="shared" ca="1" si="20"/>
        <v/>
      </c>
      <c r="X103" s="14" t="str">
        <f t="shared" si="21"/>
        <v/>
      </c>
      <c r="Y103" s="14">
        <f t="shared" si="22"/>
        <v>0</v>
      </c>
      <c r="AA103" s="3" t="b">
        <f>IF(COUNTIF($Y$11:Y103,Y103)=1,IF(Y103&lt;&gt;"MALIN CİNSİ 1",IF(Y103&lt;&gt;0,ROW(Y103),"")))</f>
        <v>0</v>
      </c>
      <c r="AC103" s="3" t="e">
        <f>SMALL($AA$11:$AA$176,ROWS($A$1:A93))</f>
        <v>#NUM!</v>
      </c>
    </row>
    <row r="104" spans="1:29" ht="15.95" customHeight="1" x14ac:dyDescent="0.2">
      <c r="A104" s="12">
        <v>64</v>
      </c>
      <c r="B104" s="13"/>
      <c r="C104" s="46"/>
      <c r="D104" s="13"/>
      <c r="E104" s="20"/>
      <c r="F104" s="13"/>
      <c r="G104" s="13"/>
      <c r="H104" s="14"/>
      <c r="I104" s="14"/>
      <c r="J104" s="14">
        <f t="shared" si="24"/>
        <v>0</v>
      </c>
      <c r="K104" s="29">
        <f t="shared" si="23"/>
        <v>0</v>
      </c>
      <c r="L104" s="14"/>
      <c r="M104" s="36" t="str">
        <f t="shared" si="19"/>
        <v/>
      </c>
      <c r="V104" s="30">
        <f>IF(COUNTIF($F$11:F104,F104)=1,IF(SUMIF($F$11:$F$176,F104,$M$11:$M$176)&gt;=500000,500,SUMIF($F$11:$F$176,F104,$M$11:$M$176)*0.001),0)</f>
        <v>0</v>
      </c>
      <c r="W104" s="30" t="str">
        <f t="shared" ca="1" si="20"/>
        <v/>
      </c>
      <c r="X104" s="14" t="str">
        <f t="shared" si="21"/>
        <v/>
      </c>
      <c r="Y104" s="14">
        <f t="shared" si="22"/>
        <v>0</v>
      </c>
      <c r="AA104" s="3" t="b">
        <f>IF(COUNTIF($Y$11:Y104,Y104)=1,IF(Y104&lt;&gt;"MALIN CİNSİ 1",IF(Y104&lt;&gt;0,ROW(Y104),"")))</f>
        <v>0</v>
      </c>
      <c r="AC104" s="3" t="e">
        <f>SMALL($AA$11:$AA$176,ROWS($A$1:A94))</f>
        <v>#NUM!</v>
      </c>
    </row>
    <row r="105" spans="1:29" ht="15.95" customHeight="1" x14ac:dyDescent="0.2">
      <c r="A105" s="12">
        <v>65</v>
      </c>
      <c r="B105" s="13"/>
      <c r="C105" s="46"/>
      <c r="D105" s="13"/>
      <c r="E105" s="20"/>
      <c r="F105" s="13"/>
      <c r="G105" s="13"/>
      <c r="H105" s="14"/>
      <c r="I105" s="14"/>
      <c r="J105" s="14">
        <f t="shared" si="24"/>
        <v>0</v>
      </c>
      <c r="K105" s="29">
        <f t="shared" si="23"/>
        <v>0</v>
      </c>
      <c r="L105" s="14"/>
      <c r="M105" s="36" t="str">
        <f t="shared" si="19"/>
        <v/>
      </c>
      <c r="V105" s="30">
        <f>IF(COUNTIF($F$11:F105,F105)=1,IF(SUMIF($F$11:$F$176,F105,$M$11:$M$176)&gt;=500000,500,SUMIF($F$11:$F$176,F105,$M$11:$M$176)*0.001),0)</f>
        <v>0</v>
      </c>
      <c r="W105" s="30" t="str">
        <f t="shared" ca="1" si="20"/>
        <v/>
      </c>
      <c r="X105" s="14" t="str">
        <f t="shared" si="21"/>
        <v/>
      </c>
      <c r="Y105" s="14">
        <f t="shared" si="22"/>
        <v>0</v>
      </c>
      <c r="AA105" s="3" t="b">
        <f>IF(COUNTIF($Y$11:Y105,Y105)=1,IF(Y105&lt;&gt;"MALIN CİNSİ 1",IF(Y105&lt;&gt;0,ROW(Y105),"")))</f>
        <v>0</v>
      </c>
      <c r="AC105" s="3" t="e">
        <f>SMALL($AA$11:$AA$176,ROWS($A$1:A95))</f>
        <v>#NUM!</v>
      </c>
    </row>
    <row r="106" spans="1:29" ht="15.95" customHeight="1" x14ac:dyDescent="0.2">
      <c r="A106" s="12">
        <v>66</v>
      </c>
      <c r="B106" s="13"/>
      <c r="C106" s="46"/>
      <c r="D106" s="13"/>
      <c r="E106" s="20"/>
      <c r="F106" s="13"/>
      <c r="G106" s="13"/>
      <c r="H106" s="14"/>
      <c r="I106" s="14"/>
      <c r="J106" s="14">
        <f t="shared" si="24"/>
        <v>0</v>
      </c>
      <c r="K106" s="29">
        <f t="shared" si="23"/>
        <v>0</v>
      </c>
      <c r="L106" s="14"/>
      <c r="M106" s="36" t="str">
        <f t="shared" si="19"/>
        <v/>
      </c>
      <c r="V106" s="30">
        <f>IF(COUNTIF($F$11:F106,F106)=1,IF(SUMIF($F$11:$F$176,F106,$M$11:$M$176)&gt;=500000,500,SUMIF($F$11:$F$176,F106,$M$11:$M$176)*0.001),0)</f>
        <v>0</v>
      </c>
      <c r="W106" s="30" t="str">
        <f t="shared" ca="1" si="20"/>
        <v/>
      </c>
      <c r="X106" s="14" t="str">
        <f t="shared" si="21"/>
        <v/>
      </c>
      <c r="Y106" s="14">
        <f t="shared" si="22"/>
        <v>0</v>
      </c>
      <c r="AA106" s="3" t="b">
        <f>IF(COUNTIF($Y$11:Y106,Y106)=1,IF(Y106&lt;&gt;"MALIN CİNSİ 1",IF(Y106&lt;&gt;0,ROW(Y106),"")))</f>
        <v>0</v>
      </c>
      <c r="AC106" s="3" t="e">
        <f>SMALL($AA$11:$AA$176,ROWS($A$1:A96))</f>
        <v>#NUM!</v>
      </c>
    </row>
    <row r="107" spans="1:29" ht="15.95" customHeight="1" x14ac:dyDescent="0.2">
      <c r="A107" s="12">
        <v>67</v>
      </c>
      <c r="B107" s="13"/>
      <c r="C107" s="46"/>
      <c r="D107" s="13"/>
      <c r="E107" s="20"/>
      <c r="F107" s="13"/>
      <c r="G107" s="13"/>
      <c r="H107" s="14"/>
      <c r="I107" s="14"/>
      <c r="J107" s="14">
        <f t="shared" si="24"/>
        <v>0</v>
      </c>
      <c r="K107" s="29">
        <f t="shared" si="23"/>
        <v>0</v>
      </c>
      <c r="L107" s="14"/>
      <c r="M107" s="36" t="str">
        <f t="shared" si="19"/>
        <v/>
      </c>
      <c r="V107" s="30">
        <f>IF(COUNTIF($F$11:F107,F107)=1,IF(SUMIF($F$11:$F$176,F107,$M$11:$M$176)&gt;=500000,500,SUMIF($F$11:$F$176,F107,$M$11:$M$176)*0.001),0)</f>
        <v>0</v>
      </c>
      <c r="W107" s="30" t="str">
        <f t="shared" ca="1" si="20"/>
        <v/>
      </c>
      <c r="X107" s="14" t="str">
        <f t="shared" si="21"/>
        <v/>
      </c>
      <c r="Y107" s="14">
        <f t="shared" si="22"/>
        <v>0</v>
      </c>
      <c r="AA107" s="3" t="b">
        <f>IF(COUNTIF($Y$11:Y107,Y107)=1,IF(Y107&lt;&gt;"MALIN CİNSİ 1",IF(Y107&lt;&gt;0,ROW(Y107),"")))</f>
        <v>0</v>
      </c>
      <c r="AC107" s="3" t="e">
        <f>SMALL($AA$11:$AA$176,ROWS($A$1:A97))</f>
        <v>#NUM!</v>
      </c>
    </row>
    <row r="108" spans="1:29" ht="15.95" customHeight="1" x14ac:dyDescent="0.2">
      <c r="A108" s="12">
        <v>68</v>
      </c>
      <c r="B108" s="13"/>
      <c r="C108" s="46"/>
      <c r="D108" s="13"/>
      <c r="E108" s="20"/>
      <c r="F108" s="13"/>
      <c r="G108" s="13"/>
      <c r="H108" s="14"/>
      <c r="I108" s="14"/>
      <c r="J108" s="14">
        <f t="shared" si="24"/>
        <v>0</v>
      </c>
      <c r="K108" s="29">
        <f t="shared" si="23"/>
        <v>0</v>
      </c>
      <c r="L108" s="14"/>
      <c r="M108" s="36" t="str">
        <f t="shared" si="19"/>
        <v/>
      </c>
      <c r="V108" s="30">
        <f>IF(COUNTIF($F$11:F108,F108)=1,IF(SUMIF($F$11:$F$176,F108,$M$11:$M$176)&gt;=500000,500,SUMIF($F$11:$F$176,F108,$M$11:$M$176)*0.001),0)</f>
        <v>0</v>
      </c>
      <c r="W108" s="30" t="str">
        <f t="shared" ca="1" si="20"/>
        <v/>
      </c>
      <c r="X108" s="14" t="str">
        <f t="shared" si="21"/>
        <v/>
      </c>
      <c r="Y108" s="14">
        <f t="shared" si="22"/>
        <v>0</v>
      </c>
      <c r="AA108" s="3" t="b">
        <f>IF(COUNTIF($Y$11:Y108,Y108)=1,IF(Y108&lt;&gt;"MALIN CİNSİ 1",IF(Y108&lt;&gt;0,ROW(Y108),"")))</f>
        <v>0</v>
      </c>
      <c r="AC108" s="3" t="e">
        <f>SMALL($AA$11:$AA$176,ROWS($A$1:A98))</f>
        <v>#NUM!</v>
      </c>
    </row>
    <row r="109" spans="1:29" ht="15.95" customHeight="1" x14ac:dyDescent="0.2">
      <c r="A109" s="12">
        <v>69</v>
      </c>
      <c r="B109" s="13"/>
      <c r="C109" s="46"/>
      <c r="D109" s="13"/>
      <c r="E109" s="20"/>
      <c r="F109" s="13"/>
      <c r="G109" s="13"/>
      <c r="H109" s="14"/>
      <c r="I109" s="14"/>
      <c r="J109" s="14">
        <f t="shared" si="24"/>
        <v>0</v>
      </c>
      <c r="K109" s="29">
        <f t="shared" si="23"/>
        <v>0</v>
      </c>
      <c r="L109" s="14"/>
      <c r="M109" s="36" t="str">
        <f t="shared" si="19"/>
        <v/>
      </c>
      <c r="V109" s="30">
        <f>IF(COUNTIF($F$11:F109,F109)=1,IF(SUMIF($F$11:$F$176,F109,$M$11:$M$176)&gt;=500000,500,SUMIF($F$11:$F$176,F109,$M$11:$M$176)*0.001),0)</f>
        <v>0</v>
      </c>
      <c r="W109" s="30" t="str">
        <f t="shared" ca="1" si="20"/>
        <v/>
      </c>
      <c r="X109" s="14" t="str">
        <f t="shared" si="21"/>
        <v/>
      </c>
      <c r="Y109" s="14">
        <f t="shared" si="22"/>
        <v>0</v>
      </c>
      <c r="AA109" s="3" t="b">
        <f>IF(COUNTIF($Y$11:Y109,Y109)=1,IF(Y109&lt;&gt;"MALIN CİNSİ 1",IF(Y109&lt;&gt;0,ROW(Y109),"")))</f>
        <v>0</v>
      </c>
      <c r="AC109" s="3" t="e">
        <f>SMALL($AA$11:$AA$176,ROWS($A$1:A99))</f>
        <v>#NUM!</v>
      </c>
    </row>
    <row r="110" spans="1:29" ht="15.95" customHeight="1" x14ac:dyDescent="0.2">
      <c r="A110" s="12">
        <v>70</v>
      </c>
      <c r="B110" s="13"/>
      <c r="C110" s="46"/>
      <c r="D110" s="13"/>
      <c r="E110" s="20"/>
      <c r="F110" s="13"/>
      <c r="G110" s="13"/>
      <c r="H110" s="14"/>
      <c r="I110" s="14"/>
      <c r="J110" s="14">
        <f t="shared" si="24"/>
        <v>0</v>
      </c>
      <c r="K110" s="29">
        <f t="shared" si="23"/>
        <v>0</v>
      </c>
      <c r="L110" s="14"/>
      <c r="M110" s="36" t="str">
        <f t="shared" si="19"/>
        <v/>
      </c>
      <c r="V110" s="30">
        <f>IF(COUNTIF($F$11:F110,F110)=1,IF(SUMIF($F$11:$F$176,F110,$M$11:$M$176)&gt;=500000,500,SUMIF($F$11:$F$176,F110,$M$11:$M$176)*0.001),0)</f>
        <v>0</v>
      </c>
      <c r="W110" s="30" t="str">
        <f t="shared" ca="1" si="20"/>
        <v/>
      </c>
      <c r="X110" s="14" t="str">
        <f t="shared" si="21"/>
        <v/>
      </c>
      <c r="Y110" s="14">
        <f t="shared" si="22"/>
        <v>0</v>
      </c>
      <c r="AA110" s="3" t="b">
        <f>IF(COUNTIF($Y$11:Y110,Y110)=1,IF(Y110&lt;&gt;"MALIN CİNSİ 1",IF(Y110&lt;&gt;0,ROW(Y110),"")))</f>
        <v>0</v>
      </c>
      <c r="AC110" s="3" t="e">
        <f>SMALL($AA$11:$AA$176,ROWS($A$1:A100))</f>
        <v>#NUM!</v>
      </c>
    </row>
    <row r="111" spans="1:29" ht="15.95" customHeight="1" x14ac:dyDescent="0.2">
      <c r="A111" s="12">
        <v>71</v>
      </c>
      <c r="B111" s="13"/>
      <c r="C111" s="46"/>
      <c r="D111" s="13"/>
      <c r="E111" s="20"/>
      <c r="F111" s="13"/>
      <c r="G111" s="13"/>
      <c r="H111" s="14"/>
      <c r="I111" s="14"/>
      <c r="J111" s="14">
        <f t="shared" si="24"/>
        <v>0</v>
      </c>
      <c r="K111" s="29">
        <f t="shared" si="23"/>
        <v>0</v>
      </c>
      <c r="L111" s="14"/>
      <c r="M111" s="36" t="str">
        <f t="shared" si="19"/>
        <v/>
      </c>
      <c r="V111" s="30">
        <f>IF(COUNTIF($F$11:F111,F111)=1,IF(SUMIF($F$11:$F$176,F111,$M$11:$M$176)&gt;=500000,500,SUMIF($F$11:$F$176,F111,$M$11:$M$176)*0.001),0)</f>
        <v>0</v>
      </c>
      <c r="W111" s="30" t="str">
        <f t="shared" ca="1" si="20"/>
        <v/>
      </c>
      <c r="X111" s="14" t="str">
        <f t="shared" si="21"/>
        <v/>
      </c>
      <c r="Y111" s="14">
        <f t="shared" si="22"/>
        <v>0</v>
      </c>
      <c r="AA111" s="3" t="b">
        <f>IF(COUNTIF($Y$11:Y111,Y111)=1,IF(Y111&lt;&gt;"MALIN CİNSİ 1",IF(Y111&lt;&gt;0,ROW(Y111),"")))</f>
        <v>0</v>
      </c>
      <c r="AC111" s="3" t="e">
        <f>SMALL($AA$11:$AA$176,ROWS($A$1:A101))</f>
        <v>#NUM!</v>
      </c>
    </row>
    <row r="112" spans="1:29" ht="15.95" customHeight="1" x14ac:dyDescent="0.2">
      <c r="A112" s="12">
        <v>72</v>
      </c>
      <c r="B112" s="13"/>
      <c r="C112" s="46"/>
      <c r="D112" s="13"/>
      <c r="E112" s="20"/>
      <c r="F112" s="13"/>
      <c r="G112" s="13"/>
      <c r="H112" s="14"/>
      <c r="I112" s="14"/>
      <c r="J112" s="14">
        <f t="shared" si="24"/>
        <v>0</v>
      </c>
      <c r="K112" s="29">
        <f t="shared" si="23"/>
        <v>0</v>
      </c>
      <c r="L112" s="14"/>
      <c r="M112" s="36" t="str">
        <f t="shared" si="19"/>
        <v/>
      </c>
      <c r="V112" s="30">
        <f>IF(COUNTIF($F$11:F112,F112)=1,IF(SUMIF($F$11:$F$176,F112,$M$11:$M$176)&gt;=500000,500,SUMIF($F$11:$F$176,F112,$M$11:$M$176)*0.001),0)</f>
        <v>0</v>
      </c>
      <c r="W112" s="30" t="str">
        <f t="shared" ca="1" si="20"/>
        <v/>
      </c>
      <c r="X112" s="14" t="str">
        <f t="shared" si="21"/>
        <v/>
      </c>
      <c r="Y112" s="14">
        <f t="shared" si="22"/>
        <v>0</v>
      </c>
      <c r="AA112" s="3" t="b">
        <f>IF(COUNTIF($Y$11:Y112,Y112)=1,IF(Y112&lt;&gt;"MALIN CİNSİ 1",IF(Y112&lt;&gt;0,ROW(Y112),"")))</f>
        <v>0</v>
      </c>
      <c r="AC112" s="3" t="e">
        <f>SMALL($AA$11:$AA$176,ROWS($A$1:A102))</f>
        <v>#NUM!</v>
      </c>
    </row>
    <row r="113" spans="1:29" ht="15.95" customHeight="1" x14ac:dyDescent="0.2">
      <c r="A113" s="12">
        <v>73</v>
      </c>
      <c r="B113" s="13"/>
      <c r="C113" s="46"/>
      <c r="D113" s="13"/>
      <c r="E113" s="20"/>
      <c r="F113" s="13"/>
      <c r="G113" s="13"/>
      <c r="H113" s="14"/>
      <c r="I113" s="14"/>
      <c r="J113" s="14">
        <f t="shared" si="24"/>
        <v>0</v>
      </c>
      <c r="K113" s="29">
        <f t="shared" si="23"/>
        <v>0</v>
      </c>
      <c r="L113" s="14"/>
      <c r="M113" s="36" t="str">
        <f t="shared" si="19"/>
        <v/>
      </c>
      <c r="V113" s="30">
        <f>IF(COUNTIF($F$11:F113,F113)=1,IF(SUMIF($F$11:$F$176,F113,$M$11:$M$176)&gt;=500000,500,SUMIF($F$11:$F$176,F113,$M$11:$M$176)*0.001),0)</f>
        <v>0</v>
      </c>
      <c r="W113" s="30" t="str">
        <f t="shared" ca="1" si="20"/>
        <v/>
      </c>
      <c r="X113" s="14" t="str">
        <f t="shared" si="21"/>
        <v/>
      </c>
      <c r="Y113" s="14">
        <f t="shared" si="22"/>
        <v>0</v>
      </c>
      <c r="AA113" s="3" t="b">
        <f>IF(COUNTIF($Y$11:Y113,Y113)=1,IF(Y113&lt;&gt;"MALIN CİNSİ 1",IF(Y113&lt;&gt;0,ROW(Y113),"")))</f>
        <v>0</v>
      </c>
      <c r="AC113" s="3" t="e">
        <f>SMALL($AA$11:$AA$176,ROWS($A$1:A103))</f>
        <v>#NUM!</v>
      </c>
    </row>
    <row r="114" spans="1:29" ht="15.95" customHeight="1" x14ac:dyDescent="0.2">
      <c r="A114" s="12">
        <v>74</v>
      </c>
      <c r="B114" s="13"/>
      <c r="C114" s="46"/>
      <c r="D114" s="13"/>
      <c r="E114" s="20"/>
      <c r="F114" s="13"/>
      <c r="G114" s="13"/>
      <c r="H114" s="14"/>
      <c r="I114" s="14"/>
      <c r="J114" s="14">
        <f t="shared" si="24"/>
        <v>0</v>
      </c>
      <c r="K114" s="29">
        <f t="shared" si="23"/>
        <v>0</v>
      </c>
      <c r="L114" s="14"/>
      <c r="M114" s="36" t="str">
        <f t="shared" si="19"/>
        <v/>
      </c>
      <c r="V114" s="30">
        <f>IF(COUNTIF($F$11:F114,F114)=1,IF(SUMIF($F$11:$F$176,F114,$M$11:$M$176)&gt;=500000,500,SUMIF($F$11:$F$176,F114,$M$11:$M$176)*0.001),0)</f>
        <v>0</v>
      </c>
      <c r="W114" s="30" t="str">
        <f t="shared" ca="1" si="20"/>
        <v/>
      </c>
      <c r="X114" s="14" t="str">
        <f t="shared" si="21"/>
        <v/>
      </c>
      <c r="Y114" s="14">
        <f t="shared" si="22"/>
        <v>0</v>
      </c>
      <c r="AA114" s="3" t="b">
        <f>IF(COUNTIF($Y$11:Y114,Y114)=1,IF(Y114&lt;&gt;"MALIN CİNSİ 1",IF(Y114&lt;&gt;0,ROW(Y114),"")))</f>
        <v>0</v>
      </c>
      <c r="AC114" s="3" t="e">
        <f>SMALL($AA$11:$AA$176,ROWS($A$1:A104))</f>
        <v>#NUM!</v>
      </c>
    </row>
    <row r="115" spans="1:29" ht="15.95" customHeight="1" x14ac:dyDescent="0.2">
      <c r="A115" s="12">
        <v>75</v>
      </c>
      <c r="B115" s="13"/>
      <c r="C115" s="46"/>
      <c r="D115" s="13"/>
      <c r="E115" s="20"/>
      <c r="F115" s="13"/>
      <c r="G115" s="13"/>
      <c r="H115" s="14"/>
      <c r="I115" s="14"/>
      <c r="J115" s="14">
        <f t="shared" si="24"/>
        <v>0</v>
      </c>
      <c r="K115" s="29">
        <f t="shared" si="23"/>
        <v>0</v>
      </c>
      <c r="L115" s="14"/>
      <c r="M115" s="36" t="str">
        <f t="shared" si="19"/>
        <v/>
      </c>
      <c r="V115" s="30">
        <f>IF(COUNTIF($F$11:F115,F115)=1,IF(SUMIF($F$11:$F$176,F115,$M$11:$M$176)&gt;=500000,500,SUMIF($F$11:$F$176,F115,$M$11:$M$176)*0.001),0)</f>
        <v>0</v>
      </c>
      <c r="W115" s="30" t="str">
        <f t="shared" ca="1" si="20"/>
        <v/>
      </c>
      <c r="X115" s="14" t="str">
        <f t="shared" si="21"/>
        <v/>
      </c>
      <c r="Y115" s="14">
        <f t="shared" si="22"/>
        <v>0</v>
      </c>
      <c r="AA115" s="3" t="b">
        <f>IF(COUNTIF($Y$11:Y115,Y115)=1,IF(Y115&lt;&gt;"MALIN CİNSİ 1",IF(Y115&lt;&gt;0,ROW(Y115),"")))</f>
        <v>0</v>
      </c>
      <c r="AC115" s="3" t="e">
        <f>SMALL($AA$11:$AA$176,ROWS($A$1:A105))</f>
        <v>#NUM!</v>
      </c>
    </row>
    <row r="116" spans="1:29" ht="15.95" customHeight="1" x14ac:dyDescent="0.2">
      <c r="A116" s="12">
        <v>76</v>
      </c>
      <c r="B116" s="13"/>
      <c r="C116" s="46"/>
      <c r="D116" s="13"/>
      <c r="E116" s="20"/>
      <c r="F116" s="13"/>
      <c r="G116" s="13"/>
      <c r="H116" s="14"/>
      <c r="I116" s="14"/>
      <c r="J116" s="14">
        <f t="shared" si="24"/>
        <v>0</v>
      </c>
      <c r="K116" s="29">
        <f t="shared" si="23"/>
        <v>0</v>
      </c>
      <c r="L116" s="14"/>
      <c r="M116" s="36" t="str">
        <f t="shared" si="19"/>
        <v/>
      </c>
      <c r="V116" s="30">
        <f>IF(COUNTIF($F$11:F116,F116)=1,IF(SUMIF($F$11:$F$176,F116,$M$11:$M$176)&gt;=500000,500,SUMIF($F$11:$F$176,F116,$M$11:$M$176)*0.001),0)</f>
        <v>0</v>
      </c>
      <c r="W116" s="30" t="str">
        <f t="shared" ca="1" si="20"/>
        <v/>
      </c>
      <c r="X116" s="14" t="str">
        <f t="shared" si="21"/>
        <v/>
      </c>
      <c r="Y116" s="14">
        <f t="shared" si="22"/>
        <v>0</v>
      </c>
      <c r="AA116" s="3" t="b">
        <f>IF(COUNTIF($Y$11:Y116,Y116)=1,IF(Y116&lt;&gt;"MALIN CİNSİ 1",IF(Y116&lt;&gt;0,ROW(Y116),"")))</f>
        <v>0</v>
      </c>
      <c r="AC116" s="3" t="e">
        <f>SMALL($AA$11:$AA$176,ROWS($A$1:A106))</f>
        <v>#NUM!</v>
      </c>
    </row>
    <row r="117" spans="1:29" ht="15.95" customHeight="1" x14ac:dyDescent="0.2">
      <c r="A117" s="12">
        <v>77</v>
      </c>
      <c r="B117" s="13"/>
      <c r="C117" s="46"/>
      <c r="D117" s="13"/>
      <c r="E117" s="20"/>
      <c r="F117" s="13"/>
      <c r="G117" s="13"/>
      <c r="H117" s="14"/>
      <c r="I117" s="14"/>
      <c r="J117" s="14">
        <f t="shared" si="24"/>
        <v>0</v>
      </c>
      <c r="K117" s="29">
        <f t="shared" si="23"/>
        <v>0</v>
      </c>
      <c r="L117" s="14"/>
      <c r="M117" s="36" t="str">
        <f t="shared" si="19"/>
        <v/>
      </c>
      <c r="V117" s="30">
        <f>IF(COUNTIF($F$11:F117,F117)=1,IF(SUMIF($F$11:$F$176,F117,$M$11:$M$176)&gt;=500000,500,SUMIF($F$11:$F$176,F117,$M$11:$M$176)*0.001),0)</f>
        <v>0</v>
      </c>
      <c r="W117" s="30" t="str">
        <f t="shared" ca="1" si="20"/>
        <v/>
      </c>
      <c r="X117" s="14" t="str">
        <f t="shared" si="21"/>
        <v/>
      </c>
      <c r="Y117" s="14">
        <f t="shared" si="22"/>
        <v>0</v>
      </c>
      <c r="AA117" s="3" t="b">
        <f>IF(COUNTIF($Y$11:Y117,Y117)=1,IF(Y117&lt;&gt;"MALIN CİNSİ 1",IF(Y117&lt;&gt;0,ROW(Y117),"")))</f>
        <v>0</v>
      </c>
      <c r="AC117" s="3" t="e">
        <f>SMALL($AA$11:$AA$176,ROWS($A$1:A107))</f>
        <v>#NUM!</v>
      </c>
    </row>
    <row r="118" spans="1:29" ht="15.95" customHeight="1" x14ac:dyDescent="0.2">
      <c r="A118" s="12">
        <v>78</v>
      </c>
      <c r="B118" s="13"/>
      <c r="C118" s="46"/>
      <c r="D118" s="13"/>
      <c r="E118" s="20"/>
      <c r="F118" s="13"/>
      <c r="G118" s="13"/>
      <c r="H118" s="14"/>
      <c r="I118" s="14"/>
      <c r="J118" s="14">
        <f t="shared" si="24"/>
        <v>0</v>
      </c>
      <c r="K118" s="29">
        <f t="shared" si="23"/>
        <v>0</v>
      </c>
      <c r="L118" s="14"/>
      <c r="M118" s="36" t="str">
        <f t="shared" si="19"/>
        <v/>
      </c>
      <c r="V118" s="30">
        <f>IF(COUNTIF($F$11:F118,F118)=1,IF(SUMIF($F$11:$F$176,F118,$M$11:$M$176)&gt;=500000,500,SUMIF($F$11:$F$176,F118,$M$11:$M$176)*0.001),0)</f>
        <v>0</v>
      </c>
      <c r="W118" s="30" t="str">
        <f t="shared" ca="1" si="20"/>
        <v/>
      </c>
      <c r="X118" s="14" t="str">
        <f t="shared" si="21"/>
        <v/>
      </c>
      <c r="Y118" s="14">
        <f t="shared" si="22"/>
        <v>0</v>
      </c>
      <c r="AA118" s="3" t="b">
        <f>IF(COUNTIF($Y$11:Y118,Y118)=1,IF(Y118&lt;&gt;"MALIN CİNSİ 1",IF(Y118&lt;&gt;0,ROW(Y118),"")))</f>
        <v>0</v>
      </c>
      <c r="AC118" s="3" t="e">
        <f>SMALL($AA$11:$AA$176,ROWS($A$1:A108))</f>
        <v>#NUM!</v>
      </c>
    </row>
    <row r="119" spans="1:29" ht="15.95" customHeight="1" x14ac:dyDescent="0.2">
      <c r="A119" s="12">
        <v>79</v>
      </c>
      <c r="B119" s="13"/>
      <c r="C119" s="46"/>
      <c r="D119" s="13"/>
      <c r="E119" s="20"/>
      <c r="F119" s="13"/>
      <c r="G119" s="13"/>
      <c r="H119" s="14"/>
      <c r="I119" s="14"/>
      <c r="J119" s="14">
        <f t="shared" si="24"/>
        <v>0</v>
      </c>
      <c r="K119" s="29">
        <f t="shared" si="23"/>
        <v>0</v>
      </c>
      <c r="L119" s="14"/>
      <c r="M119" s="36" t="str">
        <f t="shared" si="19"/>
        <v/>
      </c>
      <c r="V119" s="30">
        <f>IF(COUNTIF($F$11:F119,F119)=1,IF(SUMIF($F$11:$F$176,F119,$M$11:$M$176)&gt;=500000,500,SUMIF($F$11:$F$176,F119,$M$11:$M$176)*0.001),0)</f>
        <v>0</v>
      </c>
      <c r="W119" s="30" t="str">
        <f t="shared" ca="1" si="20"/>
        <v/>
      </c>
      <c r="X119" s="14" t="str">
        <f t="shared" si="21"/>
        <v/>
      </c>
      <c r="Y119" s="14">
        <f t="shared" si="22"/>
        <v>0</v>
      </c>
      <c r="AA119" s="3" t="b">
        <f>IF(COUNTIF($Y$11:Y119,Y119)=1,IF(Y119&lt;&gt;"MALIN CİNSİ 1",IF(Y119&lt;&gt;0,ROW(Y119),"")))</f>
        <v>0</v>
      </c>
      <c r="AC119" s="3" t="e">
        <f>SMALL($AA$11:$AA$176,ROWS($A$1:A109))</f>
        <v>#NUM!</v>
      </c>
    </row>
    <row r="120" spans="1:29" ht="15.95" customHeight="1" x14ac:dyDescent="0.2">
      <c r="A120" s="12">
        <v>80</v>
      </c>
      <c r="B120" s="13"/>
      <c r="C120" s="46"/>
      <c r="D120" s="13"/>
      <c r="E120" s="20"/>
      <c r="F120" s="13"/>
      <c r="G120" s="13"/>
      <c r="H120" s="14"/>
      <c r="I120" s="14"/>
      <c r="J120" s="14">
        <f t="shared" si="24"/>
        <v>0</v>
      </c>
      <c r="K120" s="29">
        <f t="shared" si="23"/>
        <v>0</v>
      </c>
      <c r="L120" s="14"/>
      <c r="M120" s="36" t="str">
        <f t="shared" si="19"/>
        <v/>
      </c>
      <c r="V120" s="30">
        <f>IF(COUNTIF($F$11:F120,F120)=1,IF(SUMIF($F$11:$F$176,F120,$M$11:$M$176)&gt;=500000,500,SUMIF($F$11:$F$176,F120,$M$11:$M$176)*0.001),0)</f>
        <v>0</v>
      </c>
      <c r="W120" s="30" t="str">
        <f t="shared" ca="1" si="20"/>
        <v/>
      </c>
      <c r="X120" s="14" t="str">
        <f t="shared" si="21"/>
        <v/>
      </c>
      <c r="Y120" s="14">
        <f t="shared" si="22"/>
        <v>0</v>
      </c>
      <c r="AA120" s="3" t="b">
        <f>IF(COUNTIF($Y$11:Y120,Y120)=1,IF(Y120&lt;&gt;"MALIN CİNSİ 1",IF(Y120&lt;&gt;0,ROW(Y120),"")))</f>
        <v>0</v>
      </c>
      <c r="AC120" s="3" t="e">
        <f>SMALL($AA$11:$AA$176,ROWS($A$1:A110))</f>
        <v>#NUM!</v>
      </c>
    </row>
    <row r="121" spans="1:29" ht="15.95" customHeight="1" x14ac:dyDescent="0.2">
      <c r="A121" s="12">
        <v>81</v>
      </c>
      <c r="B121" s="13"/>
      <c r="C121" s="46"/>
      <c r="D121" s="13"/>
      <c r="E121" s="20"/>
      <c r="F121" s="13"/>
      <c r="G121" s="13"/>
      <c r="H121" s="14"/>
      <c r="I121" s="14"/>
      <c r="J121" s="14">
        <f t="shared" si="24"/>
        <v>0</v>
      </c>
      <c r="K121" s="29">
        <f t="shared" si="23"/>
        <v>0</v>
      </c>
      <c r="L121" s="14"/>
      <c r="M121" s="36" t="str">
        <f t="shared" si="19"/>
        <v/>
      </c>
      <c r="V121" s="30">
        <f>IF(COUNTIF($F$11:F121,F121)=1,IF(SUMIF($F$11:$F$176,F121,$M$11:$M$176)&gt;=500000,500,SUMIF($F$11:$F$176,F121,$M$11:$M$176)*0.001),0)</f>
        <v>0</v>
      </c>
      <c r="W121" s="30" t="str">
        <f t="shared" ca="1" si="20"/>
        <v/>
      </c>
      <c r="X121" s="14" t="str">
        <f t="shared" si="21"/>
        <v/>
      </c>
      <c r="Y121" s="14">
        <f t="shared" si="22"/>
        <v>0</v>
      </c>
      <c r="AA121" s="3" t="b">
        <f>IF(COUNTIF($Y$11:Y121,Y121)=1,IF(Y121&lt;&gt;"MALIN CİNSİ 1",IF(Y121&lt;&gt;0,ROW(Y121),"")))</f>
        <v>0</v>
      </c>
      <c r="AC121" s="3" t="e">
        <f>SMALL($AA$11:$AA$176,ROWS($A$1:A111))</f>
        <v>#NUM!</v>
      </c>
    </row>
    <row r="122" spans="1:29" ht="15.95" customHeight="1" x14ac:dyDescent="0.2">
      <c r="A122" s="12">
        <v>82</v>
      </c>
      <c r="B122" s="13"/>
      <c r="C122" s="46"/>
      <c r="D122" s="13"/>
      <c r="E122" s="20"/>
      <c r="F122" s="13"/>
      <c r="G122" s="13"/>
      <c r="H122" s="14"/>
      <c r="I122" s="14"/>
      <c r="J122" s="14">
        <f t="shared" si="24"/>
        <v>0</v>
      </c>
      <c r="K122" s="29">
        <f t="shared" si="23"/>
        <v>0</v>
      </c>
      <c r="L122" s="14"/>
      <c r="M122" s="36" t="str">
        <f t="shared" si="19"/>
        <v/>
      </c>
      <c r="V122" s="30">
        <f>IF(COUNTIF($F$11:F122,F122)=1,IF(SUMIF($F$11:$F$176,F122,$M$11:$M$176)&gt;=500000,500,SUMIF($F$11:$F$176,F122,$M$11:$M$176)*0.001),0)</f>
        <v>0</v>
      </c>
      <c r="W122" s="30" t="str">
        <f t="shared" ca="1" si="20"/>
        <v/>
      </c>
      <c r="X122" s="14" t="str">
        <f t="shared" si="21"/>
        <v/>
      </c>
      <c r="Y122" s="14">
        <f t="shared" si="22"/>
        <v>0</v>
      </c>
      <c r="AA122" s="3" t="b">
        <f>IF(COUNTIF($Y$11:Y122,Y122)=1,IF(Y122&lt;&gt;"MALIN CİNSİ 1",IF(Y122&lt;&gt;0,ROW(Y122),"")))</f>
        <v>0</v>
      </c>
      <c r="AC122" s="3" t="e">
        <f>SMALL($AA$11:$AA$176,ROWS($A$1:A112))</f>
        <v>#NUM!</v>
      </c>
    </row>
    <row r="123" spans="1:29" ht="15.95" customHeight="1" x14ac:dyDescent="0.2">
      <c r="A123" s="12">
        <v>83</v>
      </c>
      <c r="B123" s="13"/>
      <c r="C123" s="46"/>
      <c r="D123" s="13"/>
      <c r="E123" s="20"/>
      <c r="F123" s="13"/>
      <c r="G123" s="13"/>
      <c r="H123" s="14"/>
      <c r="I123" s="14"/>
      <c r="J123" s="14">
        <f t="shared" si="24"/>
        <v>0</v>
      </c>
      <c r="K123" s="29">
        <f t="shared" si="23"/>
        <v>0</v>
      </c>
      <c r="L123" s="14"/>
      <c r="M123" s="36" t="str">
        <f t="shared" si="19"/>
        <v/>
      </c>
      <c r="V123" s="30">
        <f>IF(COUNTIF($F$11:F123,F123)=1,IF(SUMIF($F$11:$F$176,F123,$M$11:$M$176)&gt;=500000,500,SUMIF($F$11:$F$176,F123,$M$11:$M$176)*0.001),0)</f>
        <v>0</v>
      </c>
      <c r="W123" s="30" t="str">
        <f t="shared" ca="1" si="20"/>
        <v/>
      </c>
      <c r="X123" s="14" t="str">
        <f t="shared" si="21"/>
        <v/>
      </c>
      <c r="Y123" s="14">
        <f t="shared" si="22"/>
        <v>0</v>
      </c>
      <c r="AA123" s="3" t="b">
        <f>IF(COUNTIF($Y$11:Y123,Y123)=1,IF(Y123&lt;&gt;"MALIN CİNSİ 1",IF(Y123&lt;&gt;0,ROW(Y123),"")))</f>
        <v>0</v>
      </c>
      <c r="AC123" s="3" t="e">
        <f>SMALL($AA$11:$AA$176,ROWS($A$1:A113))</f>
        <v>#NUM!</v>
      </c>
    </row>
    <row r="124" spans="1:29" ht="15.95" customHeight="1" x14ac:dyDescent="0.2">
      <c r="A124" s="12">
        <v>84</v>
      </c>
      <c r="B124" s="13"/>
      <c r="C124" s="46"/>
      <c r="D124" s="13"/>
      <c r="E124" s="20"/>
      <c r="F124" s="13"/>
      <c r="G124" s="13"/>
      <c r="H124" s="14"/>
      <c r="I124" s="14"/>
      <c r="J124" s="14">
        <f t="shared" si="24"/>
        <v>0</v>
      </c>
      <c r="K124" s="29">
        <f t="shared" si="23"/>
        <v>0</v>
      </c>
      <c r="L124" s="14"/>
      <c r="M124" s="36" t="str">
        <f t="shared" si="19"/>
        <v/>
      </c>
      <c r="V124" s="30">
        <f>IF(COUNTIF($F$11:F124,F124)=1,IF(SUMIF($F$11:$F$176,F124,$M$11:$M$176)&gt;=500000,500,SUMIF($F$11:$F$176,F124,$M$11:$M$176)*0.001),0)</f>
        <v>0</v>
      </c>
      <c r="W124" s="30" t="str">
        <f t="shared" ca="1" si="20"/>
        <v/>
      </c>
      <c r="X124" s="14" t="str">
        <f t="shared" si="21"/>
        <v/>
      </c>
      <c r="Y124" s="14">
        <f t="shared" si="22"/>
        <v>0</v>
      </c>
      <c r="AA124" s="3" t="b">
        <f>IF(COUNTIF($Y$11:Y124,Y124)=1,IF(Y124&lt;&gt;"MALIN CİNSİ 1",IF(Y124&lt;&gt;0,ROW(Y124),"")))</f>
        <v>0</v>
      </c>
      <c r="AC124" s="3" t="e">
        <f>SMALL($AA$11:$AA$176,ROWS($A$1:A114))</f>
        <v>#NUM!</v>
      </c>
    </row>
    <row r="125" spans="1:29" ht="15.95" customHeight="1" x14ac:dyDescent="0.2">
      <c r="A125" s="12">
        <v>85</v>
      </c>
      <c r="B125" s="13"/>
      <c r="C125" s="46"/>
      <c r="D125" s="13"/>
      <c r="E125" s="20"/>
      <c r="F125" s="13"/>
      <c r="G125" s="13"/>
      <c r="H125" s="14"/>
      <c r="I125" s="14"/>
      <c r="J125" s="14">
        <f t="shared" si="24"/>
        <v>0</v>
      </c>
      <c r="K125" s="29">
        <f t="shared" si="23"/>
        <v>0</v>
      </c>
      <c r="L125" s="14"/>
      <c r="M125" s="36" t="str">
        <f t="shared" si="19"/>
        <v/>
      </c>
      <c r="V125" s="30">
        <f>IF(COUNTIF($F$11:F125,F125)=1,IF(SUMIF($F$11:$F$176,F125,$M$11:$M$176)&gt;=500000,500,SUMIF($F$11:$F$176,F125,$M$11:$M$176)*0.001),0)</f>
        <v>0</v>
      </c>
      <c r="W125" s="30" t="str">
        <f t="shared" ca="1" si="20"/>
        <v/>
      </c>
      <c r="X125" s="14" t="str">
        <f t="shared" si="21"/>
        <v/>
      </c>
      <c r="Y125" s="14">
        <f t="shared" si="22"/>
        <v>0</v>
      </c>
      <c r="AA125" s="3" t="b">
        <f>IF(COUNTIF($Y$11:Y125,Y125)=1,IF(Y125&lt;&gt;"MALIN CİNSİ 1",IF(Y125&lt;&gt;0,ROW(Y125),"")))</f>
        <v>0</v>
      </c>
      <c r="AC125" s="3" t="e">
        <f>SMALL($AA$11:$AA$176,ROWS($A$1:A115))</f>
        <v>#NUM!</v>
      </c>
    </row>
    <row r="126" spans="1:29" ht="15.95" customHeight="1" x14ac:dyDescent="0.2">
      <c r="A126" s="12">
        <v>86</v>
      </c>
      <c r="B126" s="13"/>
      <c r="C126" s="46"/>
      <c r="D126" s="13"/>
      <c r="E126" s="20"/>
      <c r="F126" s="13"/>
      <c r="G126" s="13"/>
      <c r="H126" s="14"/>
      <c r="I126" s="14"/>
      <c r="J126" s="14">
        <f t="shared" si="24"/>
        <v>0</v>
      </c>
      <c r="K126" s="29">
        <f t="shared" si="23"/>
        <v>0</v>
      </c>
      <c r="L126" s="14"/>
      <c r="M126" s="36" t="str">
        <f t="shared" si="19"/>
        <v/>
      </c>
      <c r="V126" s="30">
        <f>IF(COUNTIF($F$11:F126,F126)=1,IF(SUMIF($F$11:$F$176,F126,$M$11:$M$176)&gt;=500000,500,SUMIF($F$11:$F$176,F126,$M$11:$M$176)*0.001),0)</f>
        <v>0</v>
      </c>
      <c r="W126" s="30" t="str">
        <f t="shared" ca="1" si="20"/>
        <v/>
      </c>
      <c r="X126" s="14" t="str">
        <f t="shared" si="21"/>
        <v/>
      </c>
      <c r="Y126" s="14">
        <f t="shared" si="22"/>
        <v>0</v>
      </c>
      <c r="AA126" s="3" t="b">
        <f>IF(COUNTIF($Y$11:Y126,Y126)=1,IF(Y126&lt;&gt;"MALIN CİNSİ 1",IF(Y126&lt;&gt;0,ROW(Y126),"")))</f>
        <v>0</v>
      </c>
      <c r="AC126" s="3" t="e">
        <f>SMALL($AA$11:$AA$176,ROWS($A$1:A116))</f>
        <v>#NUM!</v>
      </c>
    </row>
    <row r="127" spans="1:29" ht="15.95" customHeight="1" x14ac:dyDescent="0.2">
      <c r="A127" s="12">
        <v>87</v>
      </c>
      <c r="B127" s="13"/>
      <c r="C127" s="46"/>
      <c r="D127" s="13"/>
      <c r="E127" s="20"/>
      <c r="F127" s="13"/>
      <c r="G127" s="13"/>
      <c r="H127" s="14"/>
      <c r="I127" s="14"/>
      <c r="J127" s="14">
        <f t="shared" si="24"/>
        <v>0</v>
      </c>
      <c r="K127" s="29">
        <f t="shared" si="23"/>
        <v>0</v>
      </c>
      <c r="L127" s="14"/>
      <c r="M127" s="36" t="str">
        <f t="shared" si="19"/>
        <v/>
      </c>
      <c r="V127" s="30">
        <f>IF(COUNTIF($F$11:F127,F127)=1,IF(SUMIF($F$11:$F$176,F127,$M$11:$M$176)&gt;=500000,500,SUMIF($F$11:$F$176,F127,$M$11:$M$176)*0.001),0)</f>
        <v>0</v>
      </c>
      <c r="W127" s="30" t="str">
        <f t="shared" ca="1" si="20"/>
        <v/>
      </c>
      <c r="X127" s="14" t="str">
        <f t="shared" si="21"/>
        <v/>
      </c>
      <c r="Y127" s="14">
        <f t="shared" si="22"/>
        <v>0</v>
      </c>
      <c r="AA127" s="3" t="b">
        <f>IF(COUNTIF($Y$11:Y127,Y127)=1,IF(Y127&lt;&gt;"MALIN CİNSİ 1",IF(Y127&lt;&gt;0,ROW(Y127),"")))</f>
        <v>0</v>
      </c>
      <c r="AC127" s="3" t="e">
        <f>SMALL($AA$11:$AA$176,ROWS($A$1:A117))</f>
        <v>#NUM!</v>
      </c>
    </row>
    <row r="128" spans="1:29" ht="15.95" customHeight="1" x14ac:dyDescent="0.2">
      <c r="A128" s="12">
        <v>88</v>
      </c>
      <c r="B128" s="13"/>
      <c r="C128" s="46"/>
      <c r="D128" s="13"/>
      <c r="E128" s="20"/>
      <c r="F128" s="13"/>
      <c r="G128" s="13"/>
      <c r="H128" s="14"/>
      <c r="I128" s="14"/>
      <c r="J128" s="14">
        <f t="shared" si="24"/>
        <v>0</v>
      </c>
      <c r="K128" s="29">
        <f t="shared" si="23"/>
        <v>0</v>
      </c>
      <c r="L128" s="14"/>
      <c r="M128" s="36" t="str">
        <f t="shared" si="19"/>
        <v/>
      </c>
      <c r="V128" s="30">
        <f>IF(COUNTIF($F$11:F128,F128)=1,IF(SUMIF($F$11:$F$176,F128,$M$11:$M$176)&gt;=500000,500,SUMIF($F$11:$F$176,F128,$M$11:$M$176)*0.001),0)</f>
        <v>0</v>
      </c>
      <c r="W128" s="30" t="str">
        <f t="shared" ca="1" si="20"/>
        <v/>
      </c>
      <c r="X128" s="14" t="str">
        <f t="shared" si="21"/>
        <v/>
      </c>
      <c r="Y128" s="14">
        <f t="shared" si="22"/>
        <v>0</v>
      </c>
      <c r="AA128" s="3" t="b">
        <f>IF(COUNTIF($Y$11:Y128,Y128)=1,IF(Y128&lt;&gt;"MALIN CİNSİ 1",IF(Y128&lt;&gt;0,ROW(Y128),"")))</f>
        <v>0</v>
      </c>
      <c r="AC128" s="3" t="e">
        <f>SMALL($AA$11:$AA$176,ROWS($A$1:A118))</f>
        <v>#NUM!</v>
      </c>
    </row>
    <row r="129" spans="1:29" ht="15.95" customHeight="1" x14ac:dyDescent="0.2">
      <c r="A129" s="12">
        <v>89</v>
      </c>
      <c r="B129" s="13"/>
      <c r="C129" s="46"/>
      <c r="D129" s="13"/>
      <c r="E129" s="20"/>
      <c r="F129" s="13"/>
      <c r="G129" s="13"/>
      <c r="H129" s="14"/>
      <c r="I129" s="14"/>
      <c r="J129" s="14">
        <f t="shared" si="24"/>
        <v>0</v>
      </c>
      <c r="K129" s="29">
        <f t="shared" si="23"/>
        <v>0</v>
      </c>
      <c r="L129" s="14"/>
      <c r="M129" s="36" t="str">
        <f t="shared" si="19"/>
        <v/>
      </c>
      <c r="V129" s="30">
        <f>IF(COUNTIF($F$11:F129,F129)=1,IF(SUMIF($F$11:$F$176,F129,$M$11:$M$176)&gt;=500000,500,SUMIF($F$11:$F$176,F129,$M$11:$M$176)*0.001),0)</f>
        <v>0</v>
      </c>
      <c r="W129" s="30" t="str">
        <f t="shared" ca="1" si="20"/>
        <v/>
      </c>
      <c r="X129" s="14" t="str">
        <f t="shared" si="21"/>
        <v/>
      </c>
      <c r="Y129" s="14">
        <f t="shared" si="22"/>
        <v>0</v>
      </c>
      <c r="AA129" s="3" t="b">
        <f>IF(COUNTIF($Y$11:Y129,Y129)=1,IF(Y129&lt;&gt;"MALIN CİNSİ 1",IF(Y129&lt;&gt;0,ROW(Y129),"")))</f>
        <v>0</v>
      </c>
      <c r="AC129" s="3" t="e">
        <f>SMALL($AA$11:$AA$176,ROWS($A$1:A119))</f>
        <v>#NUM!</v>
      </c>
    </row>
    <row r="130" spans="1:29" ht="15.95" customHeight="1" thickBot="1" x14ac:dyDescent="0.25">
      <c r="A130" s="12">
        <v>90</v>
      </c>
      <c r="B130" s="13"/>
      <c r="C130" s="46"/>
      <c r="D130" s="13"/>
      <c r="E130" s="20"/>
      <c r="F130" s="13"/>
      <c r="G130" s="13"/>
      <c r="H130" s="14"/>
      <c r="I130" s="14"/>
      <c r="J130" s="14">
        <f t="shared" si="24"/>
        <v>0</v>
      </c>
      <c r="K130" s="29">
        <f t="shared" si="23"/>
        <v>0</v>
      </c>
      <c r="L130" s="14"/>
      <c r="M130" s="36" t="str">
        <f t="shared" si="19"/>
        <v/>
      </c>
      <c r="V130" s="30">
        <f>IF(COUNTIF($F$11:F130,F130)=1,IF(SUMIF($F$11:$F$176,F130,$M$11:$M$176)&gt;=500000,500,SUMIF($F$11:$F$176,F130,$M$11:$M$176)*0.001),0)</f>
        <v>0</v>
      </c>
      <c r="W130" s="30" t="str">
        <f t="shared" ca="1" si="20"/>
        <v/>
      </c>
      <c r="X130" s="14" t="str">
        <f t="shared" si="21"/>
        <v/>
      </c>
      <c r="Y130" s="14">
        <f t="shared" si="22"/>
        <v>0</v>
      </c>
      <c r="AA130" s="3" t="b">
        <f>IF(COUNTIF($Y$11:Y130,Y130)=1,IF(Y130&lt;&gt;"MALIN CİNSİ 1",IF(Y130&lt;&gt;0,ROW(Y130),"")))</f>
        <v>0</v>
      </c>
      <c r="AC130" s="3" t="e">
        <f>SMALL($AA$11:$AA$176,ROWS($A$1:A120))</f>
        <v>#NUM!</v>
      </c>
    </row>
    <row r="131" spans="1:29" ht="15.95" customHeight="1" thickTop="1" thickBot="1" x14ac:dyDescent="0.3">
      <c r="A131" s="16" t="s">
        <v>26</v>
      </c>
      <c r="G131" s="10" t="s">
        <v>12</v>
      </c>
      <c r="H131" s="38">
        <f>SUM(H100:H130)</f>
        <v>0</v>
      </c>
      <c r="I131" s="11"/>
      <c r="J131" s="38">
        <f>SUM(J100:J130)</f>
        <v>0</v>
      </c>
      <c r="K131" s="38">
        <f>SUM(K100:K130)</f>
        <v>0</v>
      </c>
      <c r="L131" s="38">
        <f t="shared" ref="L131:M131" si="25">SUM(L100:L130)</f>
        <v>0</v>
      </c>
      <c r="M131" s="38">
        <f t="shared" si="25"/>
        <v>0</v>
      </c>
      <c r="V131" s="34">
        <f>SUM(V101:V130)</f>
        <v>0</v>
      </c>
      <c r="W131" s="34">
        <f ca="1">SUM(W101:W130)</f>
        <v>0</v>
      </c>
      <c r="X131" s="34">
        <f>SUM(X101:X130)</f>
        <v>0</v>
      </c>
      <c r="AA131" s="3" t="b">
        <f>IF(COUNTIF($Y$11:Y131,Y131)=1,IF(Y131&lt;&gt;"MALIN CİNSİ 1",IF(Y131&lt;&gt;0,ROW(Y131),"")))</f>
        <v>0</v>
      </c>
      <c r="AC131" s="3" t="e">
        <f>SMALL($AA$11:$AA$176,ROWS($A$1:A121))</f>
        <v>#NUM!</v>
      </c>
    </row>
    <row r="132" spans="1:29" ht="15.95" customHeight="1" thickTop="1" x14ac:dyDescent="0.2">
      <c r="AA132" s="3" t="b">
        <f>IF(COUNTIF($Y$11:Y132,Y132)=1,IF(Y132&lt;&gt;"MALIN CİNSİ 1",IF(Y132&lt;&gt;0,ROW(Y132),"")))</f>
        <v>0</v>
      </c>
      <c r="AC132" s="3" t="e">
        <f>SMALL($AA$11:$AA$176,ROWS($A$1:A122))</f>
        <v>#NUM!</v>
      </c>
    </row>
    <row r="133" spans="1:29" ht="15.95" customHeight="1" x14ac:dyDescent="0.2">
      <c r="AA133" s="3" t="b">
        <f>IF(COUNTIF($Y$11:Y133,Y133)=1,IF(Y133&lt;&gt;"MALIN CİNSİ 1",IF(Y133&lt;&gt;0,ROW(Y133),"")))</f>
        <v>0</v>
      </c>
      <c r="AC133" s="3" t="e">
        <f>SMALL($AA$11:$AA$176,ROWS($A$1:A123))</f>
        <v>#NUM!</v>
      </c>
    </row>
    <row r="134" spans="1:29" ht="15.95" customHeight="1" x14ac:dyDescent="0.2">
      <c r="AA134" s="3" t="b">
        <f>IF(COUNTIF($Y$11:Y134,Y134)=1,IF(Y134&lt;&gt;"MALIN CİNSİ 1",IF(Y134&lt;&gt;0,ROW(Y134),"")))</f>
        <v>0</v>
      </c>
      <c r="AC134" s="3" t="e">
        <f>SMALL($AA$11:$AA$176,ROWS($A$1:A124))</f>
        <v>#NUM!</v>
      </c>
    </row>
    <row r="135" spans="1:29" ht="14.25" customHeight="1" thickBot="1" x14ac:dyDescent="0.25">
      <c r="AA135" s="3" t="b">
        <f>IF(COUNTIF($Y$11:Y135,Y135)=1,IF(Y135&lt;&gt;"MALIN CİNSİ 1",IF(Y135&lt;&gt;0,ROW(Y135),"")))</f>
        <v>0</v>
      </c>
      <c r="AC135" s="3" t="e">
        <f>SMALL($AA$11:$AA$176,ROWS($A$1:A125))</f>
        <v>#NUM!</v>
      </c>
    </row>
    <row r="136" spans="1:29" ht="15.95" customHeight="1" thickTop="1" x14ac:dyDescent="0.2">
      <c r="A136" s="69" t="s">
        <v>27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1"/>
      <c r="V136" s="15"/>
      <c r="W136" s="15"/>
      <c r="X136" s="15"/>
      <c r="Y136" s="15"/>
      <c r="AA136" s="3" t="b">
        <f>IF(COUNTIF($Y$11:Y136,Y136)=1,IF(Y136&lt;&gt;"MALIN CİNSİ 1",IF(Y136&lt;&gt;0,ROW(Y136),"")))</f>
        <v>0</v>
      </c>
      <c r="AC136" s="3" t="e">
        <f>SMALL($AA$11:$AA$176,ROWS($A$1:A126))</f>
        <v>#NUM!</v>
      </c>
    </row>
    <row r="137" spans="1:29" ht="15.95" customHeight="1" x14ac:dyDescent="0.2">
      <c r="A137" s="58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72"/>
      <c r="V137" s="15"/>
      <c r="W137" s="15"/>
      <c r="X137" s="15"/>
      <c r="Y137" s="15"/>
      <c r="AA137" s="3" t="b">
        <f>IF(COUNTIF($Y$11:Y137,Y137)=1,IF(Y137&lt;&gt;"MALIN CİNSİ 1",IF(Y137&lt;&gt;0,ROW(Y137),"")))</f>
        <v>0</v>
      </c>
      <c r="AC137" s="3" t="e">
        <f>SMALL($AA$11:$AA$176,ROWS($A$1:A127))</f>
        <v>#NUM!</v>
      </c>
    </row>
    <row r="138" spans="1:29" ht="15.95" customHeight="1" x14ac:dyDescent="0.2">
      <c r="A138" s="58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72"/>
      <c r="V138" s="15"/>
      <c r="W138" s="15"/>
      <c r="X138" s="15"/>
      <c r="Y138" s="15"/>
      <c r="AA138" s="3" t="b">
        <f>IF(COUNTIF($Y$11:Y138,Y138)=1,IF(Y138&lt;&gt;"MALIN CİNSİ 1",IF(Y138&lt;&gt;0,ROW(Y138),"")))</f>
        <v>0</v>
      </c>
      <c r="AC138" s="3" t="e">
        <f>SMALL($AA$11:$AA$176,ROWS($A$1:A128))</f>
        <v>#NUM!</v>
      </c>
    </row>
    <row r="139" spans="1:29" ht="15.95" customHeight="1" x14ac:dyDescent="0.2">
      <c r="A139" s="58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72"/>
      <c r="V139" s="15"/>
      <c r="W139" s="15"/>
      <c r="X139" s="15"/>
      <c r="Y139" s="15"/>
      <c r="AA139" s="3" t="b">
        <f>IF(COUNTIF($Y$11:Y139,Y139)=1,IF(Y139&lt;&gt;"MALIN CİNSİ 1",IF(Y139&lt;&gt;0,ROW(Y139),"")))</f>
        <v>0</v>
      </c>
      <c r="AC139" s="3" t="e">
        <f>SMALL($AA$11:$AA$176,ROWS($A$1:A129))</f>
        <v>#NUM!</v>
      </c>
    </row>
    <row r="140" spans="1:29" ht="15.95" customHeight="1" x14ac:dyDescent="0.2">
      <c r="A140" s="58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72"/>
      <c r="V140" s="15"/>
      <c r="W140" s="15"/>
      <c r="X140" s="15"/>
      <c r="Y140" s="15"/>
      <c r="AA140" s="3" t="b">
        <f>IF(COUNTIF($Y$11:Y140,Y140)=1,IF(Y140&lt;&gt;"MALIN CİNSİ 1",IF(Y140&lt;&gt;0,ROW(Y140),"")))</f>
        <v>0</v>
      </c>
      <c r="AC140" s="3" t="e">
        <f>SMALL($AA$11:$AA$176,ROWS($A$1:A130))</f>
        <v>#NUM!</v>
      </c>
    </row>
    <row r="141" spans="1:29" ht="15.95" customHeight="1" thickBot="1" x14ac:dyDescent="0.25">
      <c r="A141" s="58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72"/>
      <c r="V141" s="15"/>
      <c r="W141" s="15"/>
      <c r="X141" s="15"/>
      <c r="Y141" s="15"/>
      <c r="AA141" s="3" t="b">
        <f>IF(COUNTIF($Y$11:Y141,Y141)=1,IF(Y141&lt;&gt;"MALIN CİNSİ 1",IF(Y141&lt;&gt;0,ROW(Y141),"")))</f>
        <v>0</v>
      </c>
      <c r="AC141" s="3" t="e">
        <f>SMALL($AA$11:$AA$176,ROWS($A$1:A131))</f>
        <v>#NUM!</v>
      </c>
    </row>
    <row r="142" spans="1:29" ht="15.95" customHeight="1" thickTop="1" x14ac:dyDescent="0.2">
      <c r="A142" s="73" t="s">
        <v>23</v>
      </c>
      <c r="B142" s="74"/>
      <c r="C142" s="74"/>
      <c r="D142" s="74"/>
      <c r="E142" s="74"/>
      <c r="F142" s="75"/>
      <c r="G142" s="73" t="s">
        <v>24</v>
      </c>
      <c r="H142" s="74"/>
      <c r="I142" s="74"/>
      <c r="J142" s="75"/>
      <c r="K142" s="76" t="s">
        <v>25</v>
      </c>
      <c r="L142" s="77"/>
      <c r="M142" s="78"/>
      <c r="V142" s="42"/>
      <c r="W142" s="15"/>
      <c r="X142" s="15"/>
      <c r="Y142" s="15"/>
      <c r="AA142" s="3" t="b">
        <f>IF(COUNTIF($Y$11:Y142,Y142)=1,IF(Y142&lt;&gt;"MALIN CİNSİ 1",IF(Y142&lt;&gt;0,ROW(Y142),"")))</f>
        <v>0</v>
      </c>
      <c r="AC142" s="3" t="e">
        <f>SMALL($AA$11:$AA$176,ROWS($A$1:A132))</f>
        <v>#NUM!</v>
      </c>
    </row>
    <row r="143" spans="1:29" ht="15.95" customHeight="1" x14ac:dyDescent="0.2">
      <c r="A143" s="76">
        <f>A8</f>
        <v>0</v>
      </c>
      <c r="B143" s="77"/>
      <c r="C143" s="77"/>
      <c r="D143" s="77"/>
      <c r="E143" s="77"/>
      <c r="F143" s="78"/>
      <c r="G143" s="76">
        <f>G8</f>
        <v>0</v>
      </c>
      <c r="H143" s="77"/>
      <c r="I143" s="77"/>
      <c r="J143" s="78"/>
      <c r="K143" s="92">
        <f>K8</f>
        <v>0</v>
      </c>
      <c r="L143" s="93"/>
      <c r="M143" s="94"/>
      <c r="V143" s="43"/>
      <c r="W143" s="15"/>
      <c r="X143" s="15"/>
      <c r="Y143" s="15"/>
      <c r="AA143" s="3" t="b">
        <f>IF(COUNTIF($Y$11:Y143,Y143)=1,IF(Y143&lt;&gt;"MALIN CİNSİ 1",IF(Y143&lt;&gt;0,ROW(Y143),"")))</f>
        <v>0</v>
      </c>
      <c r="AC143" s="3" t="e">
        <f>SMALL($AA$11:$AA$176,ROWS($A$1:A133))</f>
        <v>#NUM!</v>
      </c>
    </row>
    <row r="144" spans="1:29" ht="15.95" customHeight="1" x14ac:dyDescent="0.2">
      <c r="A144" s="79" t="s">
        <v>7</v>
      </c>
      <c r="B144" s="68" t="s">
        <v>0</v>
      </c>
      <c r="C144" s="81" t="s">
        <v>22</v>
      </c>
      <c r="D144" s="68" t="s">
        <v>1</v>
      </c>
      <c r="E144" s="68" t="s">
        <v>21</v>
      </c>
      <c r="F144" s="68" t="s">
        <v>8</v>
      </c>
      <c r="G144" s="64" t="s">
        <v>2</v>
      </c>
      <c r="H144" s="64" t="s">
        <v>3</v>
      </c>
      <c r="I144" s="64" t="s">
        <v>20</v>
      </c>
      <c r="J144" s="64" t="s">
        <v>4</v>
      </c>
      <c r="K144" s="64" t="s">
        <v>5</v>
      </c>
      <c r="L144" s="64" t="s">
        <v>6</v>
      </c>
      <c r="M144" s="66" t="s">
        <v>9</v>
      </c>
      <c r="V144" s="59" t="s">
        <v>10</v>
      </c>
      <c r="W144" s="59" t="s">
        <v>11</v>
      </c>
      <c r="X144" s="59" t="s">
        <v>12</v>
      </c>
      <c r="Y144" s="59" t="s">
        <v>13</v>
      </c>
      <c r="AA144" s="3" t="b">
        <f>IF(COUNTIF($Y$11:Y144,Y144)=1,IF(Y144&lt;&gt;"MALIN CİNSİ 1",IF(Y144&lt;&gt;0,ROW(Y144),"")))</f>
        <v>0</v>
      </c>
      <c r="AC144" s="3" t="e">
        <f>SMALL($AA$11:$AA$176,ROWS($A$1:A134))</f>
        <v>#NUM!</v>
      </c>
    </row>
    <row r="145" spans="1:29" ht="15.95" customHeight="1" x14ac:dyDescent="0.2">
      <c r="A145" s="80"/>
      <c r="B145" s="65"/>
      <c r="C145" s="67"/>
      <c r="D145" s="65"/>
      <c r="E145" s="65"/>
      <c r="F145" s="65"/>
      <c r="G145" s="65"/>
      <c r="H145" s="65"/>
      <c r="I145" s="65"/>
      <c r="J145" s="65"/>
      <c r="K145" s="65"/>
      <c r="L145" s="65"/>
      <c r="M145" s="67"/>
      <c r="V145" s="60"/>
      <c r="W145" s="60"/>
      <c r="X145" s="60"/>
      <c r="Y145" s="60"/>
      <c r="AA145" s="3" t="b">
        <f>IF(COUNTIF($Y$11:Y145,Y145)=1,IF(Y145&lt;&gt;"MALIN CİNSİ 1",IF(Y145&lt;&gt;0,ROW(Y145),"")))</f>
        <v>0</v>
      </c>
      <c r="AC145" s="3" t="e">
        <f>SMALL($AA$11:$AA$176,ROWS($A$1:A135))</f>
        <v>#NUM!</v>
      </c>
    </row>
    <row r="146" spans="1:29" ht="15.95" customHeight="1" x14ac:dyDescent="0.2">
      <c r="A146" s="17"/>
      <c r="B146" s="61" t="s">
        <v>28</v>
      </c>
      <c r="C146" s="62"/>
      <c r="D146" s="62"/>
      <c r="E146" s="62"/>
      <c r="F146" s="63"/>
      <c r="G146" s="18"/>
      <c r="H146" s="39">
        <f>H131</f>
        <v>0</v>
      </c>
      <c r="I146" s="19"/>
      <c r="J146" s="39">
        <f>J131</f>
        <v>0</v>
      </c>
      <c r="K146" s="40">
        <f>K131</f>
        <v>0</v>
      </c>
      <c r="L146" s="39">
        <f>L131</f>
        <v>0</v>
      </c>
      <c r="M146" s="39">
        <f>M131</f>
        <v>0</v>
      </c>
      <c r="V146" s="33"/>
      <c r="W146" s="33"/>
      <c r="X146" s="19"/>
      <c r="Y146" s="19"/>
      <c r="AA146" s="3" t="b">
        <f>IF(COUNTIF($Y$11:Y146,Y146)=1,IF(Y146&lt;&gt;"MALIN CİNSİ 1",IF(Y146&lt;&gt;0,ROW(Y146),"")))</f>
        <v>0</v>
      </c>
      <c r="AC146" s="3" t="e">
        <f>SMALL($AA$11:$AA$176,ROWS($A$1:A136))</f>
        <v>#NUM!</v>
      </c>
    </row>
    <row r="147" spans="1:29" ht="15.95" customHeight="1" x14ac:dyDescent="0.2">
      <c r="A147" s="12">
        <v>91</v>
      </c>
      <c r="B147" s="13"/>
      <c r="C147" s="46"/>
      <c r="D147" s="13"/>
      <c r="E147" s="20"/>
      <c r="F147" s="13"/>
      <c r="G147" s="13"/>
      <c r="H147" s="14"/>
      <c r="I147" s="14"/>
      <c r="J147" s="14">
        <f>H147*I147</f>
        <v>0</v>
      </c>
      <c r="K147" s="29">
        <f t="shared" ref="K147" si="26">J147*$AB$6%</f>
        <v>0</v>
      </c>
      <c r="L147" s="14"/>
      <c r="M147" s="36" t="str">
        <f t="shared" ref="M147:M176" si="27">IF(B147="","",J147-(K147+L147))</f>
        <v/>
      </c>
      <c r="V147" s="30">
        <f>IF(COUNTIF($F$11:F147,F147)=1,IF(SUMIF($F$11:$F$176,F147,$M$11:$M$176)&gt;=500000,500,SUMIF($F$11:$F$176,F147,$M$11:$M$176)*0.001),0)</f>
        <v>0</v>
      </c>
      <c r="W147" s="30" t="str">
        <f t="shared" ref="W147:W176" ca="1" si="28">IF(B147="","",IF(AND(WEEKDAY(TODAY()-1,2)=7,E147=TODAY()-31),0,IF(AND(WEEKDAY(TODAY()-2,2)=6,E147=TODAY()-31),0,IF(AND(WEEKDAY(TODAY()-2,2)=6,E147=TODAY()-32),0,IF(E147&gt;=TODAY()-30,0,IF(AND(DAY(E147)=DAY($AB$1),E147&gt;TODAY()-56),0,V147/2))))))</f>
        <v/>
      </c>
      <c r="X147" s="14" t="str">
        <f t="shared" ref="X147:X176" si="29">IF(B147="","",V147+W147)</f>
        <v/>
      </c>
      <c r="Y147" s="14">
        <f t="shared" ref="Y147:Y176" si="30">IF(SUMIF($F$11:$F$176,F147,$W$11:$W$176)&gt;0,G147&amp;" "&amp;"CEZA",G147)</f>
        <v>0</v>
      </c>
      <c r="AA147" s="3" t="b">
        <f>IF(COUNTIF($Y$11:Y147,Y147)=1,IF(Y147&lt;&gt;"MALIN CİNSİ 1",IF(Y147&lt;&gt;0,ROW(Y147),"")))</f>
        <v>0</v>
      </c>
      <c r="AC147" s="3" t="e">
        <f>SMALL($AA$11:$AA$176,ROWS($A$1:A137))</f>
        <v>#NUM!</v>
      </c>
    </row>
    <row r="148" spans="1:29" ht="15.95" customHeight="1" x14ac:dyDescent="0.2">
      <c r="A148" s="12">
        <v>92</v>
      </c>
      <c r="B148" s="13"/>
      <c r="C148" s="46"/>
      <c r="D148" s="13"/>
      <c r="E148" s="20"/>
      <c r="F148" s="13"/>
      <c r="G148" s="13"/>
      <c r="H148" s="14"/>
      <c r="I148" s="14"/>
      <c r="J148" s="14">
        <f>H148*I148</f>
        <v>0</v>
      </c>
      <c r="K148" s="29">
        <f t="shared" ref="K148:K176" si="31">J148*$AB$6%</f>
        <v>0</v>
      </c>
      <c r="L148" s="14"/>
      <c r="M148" s="36" t="str">
        <f t="shared" si="27"/>
        <v/>
      </c>
      <c r="V148" s="30">
        <f>IF(COUNTIF($F$11:F148,F148)=1,IF(SUMIF($F$11:$F$176,F148,$M$11:$M$176)&gt;=500000,500,SUMIF($F$11:$F$176,F148,$M$11:$M$176)*0.001),0)</f>
        <v>0</v>
      </c>
      <c r="W148" s="30" t="str">
        <f t="shared" ca="1" si="28"/>
        <v/>
      </c>
      <c r="X148" s="14" t="str">
        <f t="shared" si="29"/>
        <v/>
      </c>
      <c r="Y148" s="14">
        <f t="shared" si="30"/>
        <v>0</v>
      </c>
      <c r="AA148" s="3" t="b">
        <f>IF(COUNTIF($Y$11:Y148,Y148)=1,IF(Y148&lt;&gt;"MALIN CİNSİ 1",IF(Y148&lt;&gt;0,ROW(Y148),"")))</f>
        <v>0</v>
      </c>
      <c r="AC148" s="3" t="e">
        <f>SMALL($AA$11:$AA$176,ROWS($A$1:A138))</f>
        <v>#NUM!</v>
      </c>
    </row>
    <row r="149" spans="1:29" ht="15.95" customHeight="1" x14ac:dyDescent="0.2">
      <c r="A149" s="12">
        <v>93</v>
      </c>
      <c r="B149" s="13"/>
      <c r="C149" s="46"/>
      <c r="D149" s="13"/>
      <c r="E149" s="20"/>
      <c r="F149" s="13"/>
      <c r="G149" s="13"/>
      <c r="H149" s="14"/>
      <c r="I149" s="14"/>
      <c r="J149" s="14">
        <f t="shared" ref="J149:J176" si="32">H149*I149</f>
        <v>0</v>
      </c>
      <c r="K149" s="31">
        <f t="shared" si="31"/>
        <v>0</v>
      </c>
      <c r="L149" s="14"/>
      <c r="M149" s="37" t="str">
        <f t="shared" si="27"/>
        <v/>
      </c>
      <c r="V149" s="30">
        <f>IF(COUNTIF($F$11:F149,F149)=1,IF(SUMIF($F$11:$F$176,F149,$M$11:$M$176)&gt;=500000,500,SUMIF($F$11:$F$176,F149,$M$11:$M$176)*0.001),0)</f>
        <v>0</v>
      </c>
      <c r="W149" s="30" t="str">
        <f t="shared" ca="1" si="28"/>
        <v/>
      </c>
      <c r="X149" s="14" t="str">
        <f t="shared" si="29"/>
        <v/>
      </c>
      <c r="Y149" s="14">
        <f t="shared" si="30"/>
        <v>0</v>
      </c>
      <c r="AA149" s="3" t="b">
        <f>IF(COUNTIF($Y$11:Y149,Y149)=1,IF(Y149&lt;&gt;"MALIN CİNSİ 1",IF(Y149&lt;&gt;0,ROW(Y149),"")))</f>
        <v>0</v>
      </c>
      <c r="AC149" s="3" t="e">
        <f>SMALL($AA$11:$AA$176,ROWS($A$1:A139))</f>
        <v>#NUM!</v>
      </c>
    </row>
    <row r="150" spans="1:29" ht="15.95" customHeight="1" x14ac:dyDescent="0.2">
      <c r="A150" s="12">
        <v>94</v>
      </c>
      <c r="B150" s="13"/>
      <c r="C150" s="46"/>
      <c r="D150" s="13"/>
      <c r="E150" s="20"/>
      <c r="F150" s="13"/>
      <c r="G150" s="13"/>
      <c r="H150" s="14"/>
      <c r="I150" s="14"/>
      <c r="J150" s="14">
        <f t="shared" si="32"/>
        <v>0</v>
      </c>
      <c r="K150" s="29">
        <f t="shared" si="31"/>
        <v>0</v>
      </c>
      <c r="L150" s="14"/>
      <c r="M150" s="36" t="str">
        <f t="shared" si="27"/>
        <v/>
      </c>
      <c r="V150" s="30">
        <f>IF(COUNTIF($F$11:F150,F150)=1,IF(SUMIF($F$11:$F$176,F150,$M$11:$M$176)&gt;=500000,500,SUMIF($F$11:$F$176,F150,$M$11:$M$176)*0.001),0)</f>
        <v>0</v>
      </c>
      <c r="W150" s="30" t="str">
        <f t="shared" ca="1" si="28"/>
        <v/>
      </c>
      <c r="X150" s="14" t="str">
        <f t="shared" si="29"/>
        <v/>
      </c>
      <c r="Y150" s="14">
        <f t="shared" si="30"/>
        <v>0</v>
      </c>
      <c r="AA150" s="3" t="b">
        <f>IF(COUNTIF($Y$11:Y150,Y150)=1,IF(Y150&lt;&gt;"MALIN CİNSİ 1",IF(Y150&lt;&gt;0,ROW(Y150),"")))</f>
        <v>0</v>
      </c>
      <c r="AC150" s="3" t="e">
        <f>SMALL($AA$11:$AA$176,ROWS($A$1:A140))</f>
        <v>#NUM!</v>
      </c>
    </row>
    <row r="151" spans="1:29" ht="15.95" customHeight="1" x14ac:dyDescent="0.2">
      <c r="A151" s="12">
        <v>95</v>
      </c>
      <c r="B151" s="13"/>
      <c r="C151" s="46"/>
      <c r="D151" s="13"/>
      <c r="E151" s="20"/>
      <c r="F151" s="13"/>
      <c r="G151" s="13"/>
      <c r="H151" s="14"/>
      <c r="I151" s="14"/>
      <c r="J151" s="14">
        <f t="shared" si="32"/>
        <v>0</v>
      </c>
      <c r="K151" s="29">
        <f t="shared" si="31"/>
        <v>0</v>
      </c>
      <c r="L151" s="14"/>
      <c r="M151" s="36" t="str">
        <f t="shared" si="27"/>
        <v/>
      </c>
      <c r="V151" s="30">
        <f>IF(COUNTIF($F$11:F151,F151)=1,IF(SUMIF($F$11:$F$176,F151,$M$11:$M$176)&gt;=500000,500,SUMIF($F$11:$F$176,F151,$M$11:$M$176)*0.001),0)</f>
        <v>0</v>
      </c>
      <c r="W151" s="30" t="str">
        <f t="shared" ca="1" si="28"/>
        <v/>
      </c>
      <c r="X151" s="14" t="str">
        <f t="shared" si="29"/>
        <v/>
      </c>
      <c r="Y151" s="14">
        <f t="shared" si="30"/>
        <v>0</v>
      </c>
      <c r="AA151" s="3" t="b">
        <f>IF(COUNTIF($Y$11:Y151,Y151)=1,IF(Y151&lt;&gt;"MALIN CİNSİ 1",IF(Y151&lt;&gt;0,ROW(Y151),"")))</f>
        <v>0</v>
      </c>
      <c r="AC151" s="3" t="e">
        <f>SMALL($AA$11:$AA$176,ROWS($A$1:A141))</f>
        <v>#NUM!</v>
      </c>
    </row>
    <row r="152" spans="1:29" ht="15.95" customHeight="1" x14ac:dyDescent="0.2">
      <c r="A152" s="12">
        <v>96</v>
      </c>
      <c r="B152" s="13"/>
      <c r="C152" s="46"/>
      <c r="D152" s="13"/>
      <c r="E152" s="20"/>
      <c r="F152" s="13"/>
      <c r="G152" s="13"/>
      <c r="H152" s="14"/>
      <c r="I152" s="14"/>
      <c r="J152" s="14">
        <f t="shared" si="32"/>
        <v>0</v>
      </c>
      <c r="K152" s="29">
        <f t="shared" si="31"/>
        <v>0</v>
      </c>
      <c r="L152" s="14"/>
      <c r="M152" s="36" t="str">
        <f t="shared" si="27"/>
        <v/>
      </c>
      <c r="V152" s="30">
        <f>IF(COUNTIF($F$11:F152,F152)=1,IF(SUMIF($F$11:$F$176,F152,$M$11:$M$176)&gt;=500000,500,SUMIF($F$11:$F$176,F152,$M$11:$M$176)*0.001),0)</f>
        <v>0</v>
      </c>
      <c r="W152" s="30" t="str">
        <f t="shared" ca="1" si="28"/>
        <v/>
      </c>
      <c r="X152" s="14" t="str">
        <f t="shared" si="29"/>
        <v/>
      </c>
      <c r="Y152" s="14">
        <f t="shared" si="30"/>
        <v>0</v>
      </c>
      <c r="AA152" s="3" t="b">
        <f>IF(COUNTIF($Y$11:Y152,Y152)=1,IF(Y152&lt;&gt;"MALIN CİNSİ 1",IF(Y152&lt;&gt;0,ROW(Y152),"")))</f>
        <v>0</v>
      </c>
      <c r="AC152" s="3" t="e">
        <f>SMALL($AA$11:$AA$176,ROWS($A$1:A142))</f>
        <v>#NUM!</v>
      </c>
    </row>
    <row r="153" spans="1:29" ht="15.95" customHeight="1" x14ac:dyDescent="0.2">
      <c r="A153" s="12">
        <v>97</v>
      </c>
      <c r="B153" s="13"/>
      <c r="C153" s="46"/>
      <c r="D153" s="13"/>
      <c r="E153" s="20"/>
      <c r="F153" s="13"/>
      <c r="G153" s="13"/>
      <c r="H153" s="14"/>
      <c r="I153" s="14"/>
      <c r="J153" s="14">
        <f t="shared" si="32"/>
        <v>0</v>
      </c>
      <c r="K153" s="29">
        <f t="shared" si="31"/>
        <v>0</v>
      </c>
      <c r="L153" s="14"/>
      <c r="M153" s="36" t="str">
        <f t="shared" si="27"/>
        <v/>
      </c>
      <c r="V153" s="30">
        <f>IF(COUNTIF($F$11:F153,F153)=1,IF(SUMIF($F$11:$F$176,F153,$M$11:$M$176)&gt;=500000,500,SUMIF($F$11:$F$176,F153,$M$11:$M$176)*0.001),0)</f>
        <v>0</v>
      </c>
      <c r="W153" s="30" t="str">
        <f t="shared" ca="1" si="28"/>
        <v/>
      </c>
      <c r="X153" s="14" t="str">
        <f t="shared" si="29"/>
        <v/>
      </c>
      <c r="Y153" s="14">
        <f t="shared" si="30"/>
        <v>0</v>
      </c>
      <c r="AA153" s="3" t="b">
        <f>IF(COUNTIF($Y$11:Y153,Y153)=1,IF(Y153&lt;&gt;"MALIN CİNSİ 1",IF(Y153&lt;&gt;0,ROW(Y153),"")))</f>
        <v>0</v>
      </c>
      <c r="AC153" s="3" t="e">
        <f>SMALL($AA$11:$AA$176,ROWS($A$1:A143))</f>
        <v>#NUM!</v>
      </c>
    </row>
    <row r="154" spans="1:29" ht="15.95" customHeight="1" x14ac:dyDescent="0.2">
      <c r="A154" s="12">
        <v>98</v>
      </c>
      <c r="B154" s="13"/>
      <c r="C154" s="46"/>
      <c r="D154" s="13"/>
      <c r="E154" s="20"/>
      <c r="F154" s="13"/>
      <c r="G154" s="13"/>
      <c r="H154" s="14"/>
      <c r="I154" s="14"/>
      <c r="J154" s="14">
        <f t="shared" si="32"/>
        <v>0</v>
      </c>
      <c r="K154" s="29">
        <f t="shared" si="31"/>
        <v>0</v>
      </c>
      <c r="L154" s="14"/>
      <c r="M154" s="36" t="str">
        <f t="shared" si="27"/>
        <v/>
      </c>
      <c r="V154" s="30">
        <f>IF(COUNTIF($F$11:F154,F154)=1,IF(SUMIF($F$11:$F$176,F154,$M$11:$M$176)&gt;=500000,500,SUMIF($F$11:$F$176,F154,$M$11:$M$176)*0.001),0)</f>
        <v>0</v>
      </c>
      <c r="W154" s="30" t="str">
        <f t="shared" ca="1" si="28"/>
        <v/>
      </c>
      <c r="X154" s="14" t="str">
        <f t="shared" si="29"/>
        <v/>
      </c>
      <c r="Y154" s="14">
        <f t="shared" si="30"/>
        <v>0</v>
      </c>
      <c r="AA154" s="3" t="b">
        <f>IF(COUNTIF($Y$11:Y154,Y154)=1,IF(Y154&lt;&gt;"MALIN CİNSİ 1",IF(Y154&lt;&gt;0,ROW(Y154),"")))</f>
        <v>0</v>
      </c>
      <c r="AC154" s="3" t="e">
        <f>SMALL($AA$11:$AA$176,ROWS($A$1:A144))</f>
        <v>#NUM!</v>
      </c>
    </row>
    <row r="155" spans="1:29" ht="15.95" customHeight="1" x14ac:dyDescent="0.2">
      <c r="A155" s="12">
        <v>99</v>
      </c>
      <c r="B155" s="13"/>
      <c r="C155" s="46"/>
      <c r="D155" s="13"/>
      <c r="E155" s="20"/>
      <c r="F155" s="13"/>
      <c r="G155" s="13"/>
      <c r="H155" s="14"/>
      <c r="I155" s="14"/>
      <c r="J155" s="14">
        <f t="shared" si="32"/>
        <v>0</v>
      </c>
      <c r="K155" s="29">
        <f t="shared" si="31"/>
        <v>0</v>
      </c>
      <c r="L155" s="14"/>
      <c r="M155" s="36" t="str">
        <f t="shared" si="27"/>
        <v/>
      </c>
      <c r="V155" s="30">
        <f>IF(COUNTIF($F$11:F155,F155)=1,IF(SUMIF($F$11:$F$176,F155,$M$11:$M$176)&gt;=500000,500,SUMIF($F$11:$F$176,F155,$M$11:$M$176)*0.001),0)</f>
        <v>0</v>
      </c>
      <c r="W155" s="30" t="str">
        <f t="shared" ca="1" si="28"/>
        <v/>
      </c>
      <c r="X155" s="14" t="str">
        <f t="shared" si="29"/>
        <v/>
      </c>
      <c r="Y155" s="14">
        <f t="shared" si="30"/>
        <v>0</v>
      </c>
      <c r="AA155" s="3" t="b">
        <f>IF(COUNTIF($Y$11:Y155,Y155)=1,IF(Y155&lt;&gt;"MALIN CİNSİ 1",IF(Y155&lt;&gt;0,ROW(Y155),"")))</f>
        <v>0</v>
      </c>
      <c r="AC155" s="3" t="e">
        <f>SMALL($AA$11:$AA$176,ROWS($A$1:A145))</f>
        <v>#NUM!</v>
      </c>
    </row>
    <row r="156" spans="1:29" ht="15.95" customHeight="1" x14ac:dyDescent="0.2">
      <c r="A156" s="12">
        <v>100</v>
      </c>
      <c r="B156" s="13"/>
      <c r="C156" s="46"/>
      <c r="D156" s="13"/>
      <c r="E156" s="20"/>
      <c r="F156" s="13"/>
      <c r="G156" s="13"/>
      <c r="H156" s="14"/>
      <c r="I156" s="14"/>
      <c r="J156" s="14">
        <f t="shared" si="32"/>
        <v>0</v>
      </c>
      <c r="K156" s="29">
        <f t="shared" si="31"/>
        <v>0</v>
      </c>
      <c r="L156" s="14"/>
      <c r="M156" s="36" t="str">
        <f t="shared" si="27"/>
        <v/>
      </c>
      <c r="V156" s="30">
        <f>IF(COUNTIF($F$11:F156,F156)=1,IF(SUMIF($F$11:$F$176,F156,$M$11:$M$176)&gt;=500000,500,SUMIF($F$11:$F$176,F156,$M$11:$M$176)*0.001),0)</f>
        <v>0</v>
      </c>
      <c r="W156" s="30" t="str">
        <f t="shared" ca="1" si="28"/>
        <v/>
      </c>
      <c r="X156" s="14" t="str">
        <f t="shared" si="29"/>
        <v/>
      </c>
      <c r="Y156" s="14">
        <f t="shared" si="30"/>
        <v>0</v>
      </c>
      <c r="AA156" s="3" t="b">
        <f>IF(COUNTIF($Y$11:Y156,Y156)=1,IF(Y156&lt;&gt;"MALIN CİNSİ 1",IF(Y156&lt;&gt;0,ROW(Y156),"")))</f>
        <v>0</v>
      </c>
      <c r="AC156" s="3" t="e">
        <f>SMALL($AA$11:$AA$176,ROWS($A$1:A146))</f>
        <v>#NUM!</v>
      </c>
    </row>
    <row r="157" spans="1:29" ht="15.95" customHeight="1" x14ac:dyDescent="0.2">
      <c r="A157" s="12">
        <v>101</v>
      </c>
      <c r="B157" s="13"/>
      <c r="C157" s="46"/>
      <c r="D157" s="13"/>
      <c r="E157" s="20"/>
      <c r="F157" s="13"/>
      <c r="G157" s="13"/>
      <c r="H157" s="14"/>
      <c r="I157" s="14"/>
      <c r="J157" s="14">
        <f t="shared" si="32"/>
        <v>0</v>
      </c>
      <c r="K157" s="29">
        <f t="shared" si="31"/>
        <v>0</v>
      </c>
      <c r="L157" s="14"/>
      <c r="M157" s="36" t="str">
        <f t="shared" si="27"/>
        <v/>
      </c>
      <c r="V157" s="30">
        <f>IF(COUNTIF($F$11:F157,F157)=1,IF(SUMIF($F$11:$F$176,F157,$M$11:$M$176)&gt;=500000,500,SUMIF($F$11:$F$176,F157,$M$11:$M$176)*0.001),0)</f>
        <v>0</v>
      </c>
      <c r="W157" s="30" t="str">
        <f t="shared" ca="1" si="28"/>
        <v/>
      </c>
      <c r="X157" s="14" t="str">
        <f t="shared" si="29"/>
        <v/>
      </c>
      <c r="Y157" s="14">
        <f t="shared" si="30"/>
        <v>0</v>
      </c>
      <c r="AA157" s="3" t="b">
        <f>IF(COUNTIF($Y$11:Y157,Y157)=1,IF(Y157&lt;&gt;"MALIN CİNSİ 1",IF(Y157&lt;&gt;0,ROW(Y157),"")))</f>
        <v>0</v>
      </c>
      <c r="AC157" s="3" t="e">
        <f>SMALL($AA$11:$AA$176,ROWS($A$1:A147))</f>
        <v>#NUM!</v>
      </c>
    </row>
    <row r="158" spans="1:29" ht="15.95" customHeight="1" x14ac:dyDescent="0.2">
      <c r="A158" s="12">
        <v>102</v>
      </c>
      <c r="B158" s="13"/>
      <c r="C158" s="46"/>
      <c r="D158" s="13"/>
      <c r="E158" s="20"/>
      <c r="F158" s="13"/>
      <c r="G158" s="13"/>
      <c r="H158" s="14"/>
      <c r="I158" s="14"/>
      <c r="J158" s="14">
        <f t="shared" si="32"/>
        <v>0</v>
      </c>
      <c r="K158" s="29">
        <f t="shared" si="31"/>
        <v>0</v>
      </c>
      <c r="L158" s="14"/>
      <c r="M158" s="36" t="str">
        <f t="shared" si="27"/>
        <v/>
      </c>
      <c r="V158" s="30">
        <f>IF(COUNTIF($F$11:F158,F158)=1,IF(SUMIF($F$11:$F$176,F158,$M$11:$M$176)&gt;=500000,500,SUMIF($F$11:$F$176,F158,$M$11:$M$176)*0.001),0)</f>
        <v>0</v>
      </c>
      <c r="W158" s="30" t="str">
        <f t="shared" ca="1" si="28"/>
        <v/>
      </c>
      <c r="X158" s="14" t="str">
        <f t="shared" si="29"/>
        <v/>
      </c>
      <c r="Y158" s="14">
        <f t="shared" si="30"/>
        <v>0</v>
      </c>
      <c r="AA158" s="3" t="b">
        <f>IF(COUNTIF($Y$11:Y158,Y158)=1,IF(Y158&lt;&gt;"MALIN CİNSİ 1",IF(Y158&lt;&gt;0,ROW(Y158),"")))</f>
        <v>0</v>
      </c>
      <c r="AC158" s="3" t="e">
        <f>SMALL($AA$11:$AA$176,ROWS($A$1:A148))</f>
        <v>#NUM!</v>
      </c>
    </row>
    <row r="159" spans="1:29" ht="15.95" customHeight="1" x14ac:dyDescent="0.2">
      <c r="A159" s="12">
        <v>103</v>
      </c>
      <c r="B159" s="13"/>
      <c r="C159" s="46"/>
      <c r="D159" s="13"/>
      <c r="E159" s="20"/>
      <c r="F159" s="13"/>
      <c r="G159" s="13"/>
      <c r="H159" s="14"/>
      <c r="I159" s="14"/>
      <c r="J159" s="14">
        <f t="shared" si="32"/>
        <v>0</v>
      </c>
      <c r="K159" s="29">
        <f t="shared" si="31"/>
        <v>0</v>
      </c>
      <c r="L159" s="14"/>
      <c r="M159" s="36" t="str">
        <f t="shared" si="27"/>
        <v/>
      </c>
      <c r="V159" s="30">
        <f>IF(COUNTIF($F$11:F159,F159)=1,IF(SUMIF($F$11:$F$176,F159,$M$11:$M$176)&gt;=500000,500,SUMIF($F$11:$F$176,F159,$M$11:$M$176)*0.001),0)</f>
        <v>0</v>
      </c>
      <c r="W159" s="30" t="str">
        <f t="shared" ca="1" si="28"/>
        <v/>
      </c>
      <c r="X159" s="14" t="str">
        <f t="shared" si="29"/>
        <v/>
      </c>
      <c r="Y159" s="14">
        <f t="shared" si="30"/>
        <v>0</v>
      </c>
      <c r="AA159" s="3" t="b">
        <f>IF(COUNTIF($Y$11:Y159,Y159)=1,IF(Y159&lt;&gt;"MALIN CİNSİ 1",IF(Y159&lt;&gt;0,ROW(Y159),"")))</f>
        <v>0</v>
      </c>
      <c r="AC159" s="3" t="e">
        <f>SMALL($AA$11:$AA$176,ROWS($A$1:A149))</f>
        <v>#NUM!</v>
      </c>
    </row>
    <row r="160" spans="1:29" ht="15.95" customHeight="1" x14ac:dyDescent="0.2">
      <c r="A160" s="12">
        <v>104</v>
      </c>
      <c r="B160" s="13"/>
      <c r="C160" s="46"/>
      <c r="D160" s="13"/>
      <c r="E160" s="20"/>
      <c r="F160" s="13"/>
      <c r="G160" s="13"/>
      <c r="H160" s="14"/>
      <c r="I160" s="14"/>
      <c r="J160" s="14">
        <f t="shared" si="32"/>
        <v>0</v>
      </c>
      <c r="K160" s="29">
        <f t="shared" si="31"/>
        <v>0</v>
      </c>
      <c r="L160" s="14"/>
      <c r="M160" s="36" t="str">
        <f t="shared" si="27"/>
        <v/>
      </c>
      <c r="V160" s="30">
        <f>IF(COUNTIF($F$11:F160,F160)=1,IF(SUMIF($F$11:$F$176,F160,$M$11:$M$176)&gt;=500000,500,SUMIF($F$11:$F$176,F160,$M$11:$M$176)*0.001),0)</f>
        <v>0</v>
      </c>
      <c r="W160" s="30" t="str">
        <f t="shared" ca="1" si="28"/>
        <v/>
      </c>
      <c r="X160" s="14" t="str">
        <f t="shared" si="29"/>
        <v/>
      </c>
      <c r="Y160" s="14">
        <f t="shared" si="30"/>
        <v>0</v>
      </c>
      <c r="AA160" s="3" t="b">
        <f>IF(COUNTIF($Y$11:Y160,Y160)=1,IF(Y160&lt;&gt;"MALIN CİNSİ 1",IF(Y160&lt;&gt;0,ROW(Y160),"")))</f>
        <v>0</v>
      </c>
      <c r="AC160" s="3" t="e">
        <f>SMALL($AA$11:$AA$176,ROWS($A$1:A150))</f>
        <v>#NUM!</v>
      </c>
    </row>
    <row r="161" spans="1:29" ht="15.95" customHeight="1" x14ac:dyDescent="0.2">
      <c r="A161" s="12">
        <v>105</v>
      </c>
      <c r="B161" s="13"/>
      <c r="C161" s="46"/>
      <c r="D161" s="13"/>
      <c r="E161" s="20"/>
      <c r="F161" s="13"/>
      <c r="G161" s="13"/>
      <c r="H161" s="14"/>
      <c r="I161" s="14"/>
      <c r="J161" s="14">
        <f t="shared" si="32"/>
        <v>0</v>
      </c>
      <c r="K161" s="29">
        <f t="shared" si="31"/>
        <v>0</v>
      </c>
      <c r="L161" s="14"/>
      <c r="M161" s="36" t="str">
        <f t="shared" si="27"/>
        <v/>
      </c>
      <c r="V161" s="30">
        <f>IF(COUNTIF($F$11:F161,F161)=1,IF(SUMIF($F$11:$F$176,F161,$M$11:$M$176)&gt;=500000,500,SUMIF($F$11:$F$176,F161,$M$11:$M$176)*0.001),0)</f>
        <v>0</v>
      </c>
      <c r="W161" s="30" t="str">
        <f t="shared" ca="1" si="28"/>
        <v/>
      </c>
      <c r="X161" s="14" t="str">
        <f t="shared" si="29"/>
        <v/>
      </c>
      <c r="Y161" s="14">
        <f t="shared" si="30"/>
        <v>0</v>
      </c>
      <c r="AA161" s="3" t="b">
        <f>IF(COUNTIF($Y$11:Y161,Y161)=1,IF(Y161&lt;&gt;"MALIN CİNSİ 1",IF(Y161&lt;&gt;0,ROW(Y161),"")))</f>
        <v>0</v>
      </c>
      <c r="AC161" s="3" t="e">
        <f>SMALL($AA$11:$AA$176,ROWS($A$1:A151))</f>
        <v>#NUM!</v>
      </c>
    </row>
    <row r="162" spans="1:29" ht="15.95" customHeight="1" x14ac:dyDescent="0.2">
      <c r="A162" s="12">
        <v>106</v>
      </c>
      <c r="B162" s="13"/>
      <c r="C162" s="46"/>
      <c r="D162" s="13"/>
      <c r="E162" s="20"/>
      <c r="F162" s="13"/>
      <c r="G162" s="13"/>
      <c r="H162" s="14"/>
      <c r="I162" s="14"/>
      <c r="J162" s="14">
        <f t="shared" si="32"/>
        <v>0</v>
      </c>
      <c r="K162" s="29">
        <f t="shared" si="31"/>
        <v>0</v>
      </c>
      <c r="L162" s="14"/>
      <c r="M162" s="36" t="str">
        <f t="shared" si="27"/>
        <v/>
      </c>
      <c r="V162" s="30">
        <f>IF(COUNTIF($F$11:F162,F162)=1,IF(SUMIF($F$11:$F$176,F162,$M$11:$M$176)&gt;=500000,500,SUMIF($F$11:$F$176,F162,$M$11:$M$176)*0.001),0)</f>
        <v>0</v>
      </c>
      <c r="W162" s="30" t="str">
        <f t="shared" ca="1" si="28"/>
        <v/>
      </c>
      <c r="X162" s="14" t="str">
        <f t="shared" si="29"/>
        <v/>
      </c>
      <c r="Y162" s="14">
        <f t="shared" si="30"/>
        <v>0</v>
      </c>
      <c r="AA162" s="3" t="b">
        <f>IF(COUNTIF($Y$11:Y162,Y162)=1,IF(Y162&lt;&gt;"MALIN CİNSİ 1",IF(Y162&lt;&gt;0,ROW(Y162),"")))</f>
        <v>0</v>
      </c>
      <c r="AC162" s="3" t="e">
        <f>SMALL($AA$11:$AA$176,ROWS($A$1:A152))</f>
        <v>#NUM!</v>
      </c>
    </row>
    <row r="163" spans="1:29" ht="15.95" customHeight="1" x14ac:dyDescent="0.2">
      <c r="A163" s="12">
        <v>107</v>
      </c>
      <c r="B163" s="13"/>
      <c r="C163" s="46"/>
      <c r="D163" s="13"/>
      <c r="E163" s="20"/>
      <c r="F163" s="13"/>
      <c r="G163" s="13"/>
      <c r="H163" s="14"/>
      <c r="I163" s="14"/>
      <c r="J163" s="14">
        <f t="shared" si="32"/>
        <v>0</v>
      </c>
      <c r="K163" s="29">
        <f t="shared" si="31"/>
        <v>0</v>
      </c>
      <c r="L163" s="14"/>
      <c r="M163" s="36" t="str">
        <f t="shared" si="27"/>
        <v/>
      </c>
      <c r="V163" s="30">
        <f>IF(COUNTIF($F$11:F163,F163)=1,IF(SUMIF($F$11:$F$176,F163,$M$11:$M$176)&gt;=500000,500,SUMIF($F$11:$F$176,F163,$M$11:$M$176)*0.001),0)</f>
        <v>0</v>
      </c>
      <c r="W163" s="30" t="str">
        <f t="shared" ca="1" si="28"/>
        <v/>
      </c>
      <c r="X163" s="14" t="str">
        <f t="shared" si="29"/>
        <v/>
      </c>
      <c r="Y163" s="14">
        <f t="shared" si="30"/>
        <v>0</v>
      </c>
      <c r="AA163" s="3" t="b">
        <f>IF(COUNTIF($Y$11:Y163,Y163)=1,IF(Y163&lt;&gt;"MALIN CİNSİ 1",IF(Y163&lt;&gt;0,ROW(Y163),"")))</f>
        <v>0</v>
      </c>
      <c r="AC163" s="3" t="e">
        <f>SMALL($AA$11:$AA$176,ROWS($A$1:A153))</f>
        <v>#NUM!</v>
      </c>
    </row>
    <row r="164" spans="1:29" ht="15.95" customHeight="1" x14ac:dyDescent="0.2">
      <c r="A164" s="12">
        <v>108</v>
      </c>
      <c r="B164" s="13"/>
      <c r="C164" s="46"/>
      <c r="D164" s="13"/>
      <c r="E164" s="20"/>
      <c r="F164" s="13"/>
      <c r="G164" s="13"/>
      <c r="H164" s="14"/>
      <c r="I164" s="14"/>
      <c r="J164" s="14">
        <f t="shared" si="32"/>
        <v>0</v>
      </c>
      <c r="K164" s="29">
        <f t="shared" si="31"/>
        <v>0</v>
      </c>
      <c r="L164" s="14"/>
      <c r="M164" s="36" t="str">
        <f t="shared" si="27"/>
        <v/>
      </c>
      <c r="V164" s="30">
        <f>IF(COUNTIF($F$11:F164,F164)=1,IF(SUMIF($F$11:$F$176,F164,$M$11:$M$176)&gt;=500000,500,SUMIF($F$11:$F$176,F164,$M$11:$M$176)*0.001),0)</f>
        <v>0</v>
      </c>
      <c r="W164" s="30" t="str">
        <f t="shared" ca="1" si="28"/>
        <v/>
      </c>
      <c r="X164" s="14" t="str">
        <f t="shared" si="29"/>
        <v/>
      </c>
      <c r="Y164" s="14">
        <f t="shared" si="30"/>
        <v>0</v>
      </c>
      <c r="AA164" s="3" t="b">
        <f>IF(COUNTIF($Y$11:Y164,Y164)=1,IF(Y164&lt;&gt;"MALIN CİNSİ 1",IF(Y164&lt;&gt;0,ROW(Y164),"")))</f>
        <v>0</v>
      </c>
      <c r="AC164" s="3" t="e">
        <f>SMALL($AA$11:$AA$176,ROWS($A$1:A154))</f>
        <v>#NUM!</v>
      </c>
    </row>
    <row r="165" spans="1:29" ht="15.95" customHeight="1" x14ac:dyDescent="0.2">
      <c r="A165" s="12">
        <v>109</v>
      </c>
      <c r="B165" s="13"/>
      <c r="C165" s="46"/>
      <c r="D165" s="13"/>
      <c r="E165" s="20"/>
      <c r="F165" s="13"/>
      <c r="G165" s="13"/>
      <c r="H165" s="14"/>
      <c r="I165" s="14"/>
      <c r="J165" s="14">
        <f t="shared" si="32"/>
        <v>0</v>
      </c>
      <c r="K165" s="29">
        <f t="shared" si="31"/>
        <v>0</v>
      </c>
      <c r="L165" s="14"/>
      <c r="M165" s="36" t="str">
        <f t="shared" si="27"/>
        <v/>
      </c>
      <c r="V165" s="30">
        <f>IF(COUNTIF($F$11:F165,F165)=1,IF(SUMIF($F$11:$F$176,F165,$M$11:$M$176)&gt;=500000,500,SUMIF($F$11:$F$176,F165,$M$11:$M$176)*0.001),0)</f>
        <v>0</v>
      </c>
      <c r="W165" s="30" t="str">
        <f t="shared" ca="1" si="28"/>
        <v/>
      </c>
      <c r="X165" s="14" t="str">
        <f t="shared" si="29"/>
        <v/>
      </c>
      <c r="Y165" s="14">
        <f t="shared" si="30"/>
        <v>0</v>
      </c>
      <c r="AA165" s="3" t="b">
        <f>IF(COUNTIF($Y$11:Y165,Y165)=1,IF(Y165&lt;&gt;"MALIN CİNSİ 1",IF(Y165&lt;&gt;0,ROW(Y165),"")))</f>
        <v>0</v>
      </c>
      <c r="AC165" s="3" t="e">
        <f>SMALL($AA$11:$AA$176,ROWS($A$1:A155))</f>
        <v>#NUM!</v>
      </c>
    </row>
    <row r="166" spans="1:29" ht="15.95" customHeight="1" x14ac:dyDescent="0.2">
      <c r="A166" s="12">
        <v>110</v>
      </c>
      <c r="B166" s="13"/>
      <c r="C166" s="46"/>
      <c r="D166" s="13"/>
      <c r="E166" s="20"/>
      <c r="F166" s="13"/>
      <c r="G166" s="13"/>
      <c r="H166" s="14"/>
      <c r="I166" s="14"/>
      <c r="J166" s="14">
        <f t="shared" si="32"/>
        <v>0</v>
      </c>
      <c r="K166" s="29">
        <f t="shared" si="31"/>
        <v>0</v>
      </c>
      <c r="L166" s="14"/>
      <c r="M166" s="36" t="str">
        <f t="shared" si="27"/>
        <v/>
      </c>
      <c r="V166" s="30">
        <f>IF(COUNTIF($F$11:F166,F166)=1,IF(SUMIF($F$11:$F$176,F166,$M$11:$M$176)&gt;=500000,500,SUMIF($F$11:$F$176,F166,$M$11:$M$176)*0.001),0)</f>
        <v>0</v>
      </c>
      <c r="W166" s="30" t="str">
        <f t="shared" ca="1" si="28"/>
        <v/>
      </c>
      <c r="X166" s="14" t="str">
        <f t="shared" si="29"/>
        <v/>
      </c>
      <c r="Y166" s="14">
        <f t="shared" si="30"/>
        <v>0</v>
      </c>
      <c r="AA166" s="3" t="b">
        <f>IF(COUNTIF($Y$11:Y166,Y166)=1,IF(Y166&lt;&gt;"MALIN CİNSİ 1",IF(Y166&lt;&gt;0,ROW(Y166),"")))</f>
        <v>0</v>
      </c>
      <c r="AC166" s="3" t="e">
        <f>SMALL($AA$11:$AA$176,ROWS($A$1:A156))</f>
        <v>#NUM!</v>
      </c>
    </row>
    <row r="167" spans="1:29" ht="15.95" customHeight="1" x14ac:dyDescent="0.2">
      <c r="A167" s="12">
        <v>111</v>
      </c>
      <c r="B167" s="13"/>
      <c r="C167" s="46"/>
      <c r="D167" s="13"/>
      <c r="E167" s="20"/>
      <c r="F167" s="13"/>
      <c r="G167" s="13"/>
      <c r="H167" s="14"/>
      <c r="I167" s="14"/>
      <c r="J167" s="14">
        <f t="shared" si="32"/>
        <v>0</v>
      </c>
      <c r="K167" s="29">
        <f t="shared" si="31"/>
        <v>0</v>
      </c>
      <c r="L167" s="14"/>
      <c r="M167" s="36" t="str">
        <f t="shared" si="27"/>
        <v/>
      </c>
      <c r="V167" s="30">
        <f>IF(COUNTIF($F$11:F167,F167)=1,IF(SUMIF($F$11:$F$176,F167,$M$11:$M$176)&gt;=500000,500,SUMIF($F$11:$F$176,F167,$M$11:$M$176)*0.001),0)</f>
        <v>0</v>
      </c>
      <c r="W167" s="30" t="str">
        <f t="shared" ca="1" si="28"/>
        <v/>
      </c>
      <c r="X167" s="14" t="str">
        <f t="shared" si="29"/>
        <v/>
      </c>
      <c r="Y167" s="14">
        <f t="shared" si="30"/>
        <v>0</v>
      </c>
      <c r="AA167" s="3" t="b">
        <f>IF(COUNTIF($Y$11:Y167,Y167)=1,IF(Y167&lt;&gt;"MALIN CİNSİ 1",IF(Y167&lt;&gt;0,ROW(Y167),"")))</f>
        <v>0</v>
      </c>
      <c r="AC167" s="3" t="e">
        <f>SMALL($AA$11:$AA$176,ROWS($A$1:A157))</f>
        <v>#NUM!</v>
      </c>
    </row>
    <row r="168" spans="1:29" ht="15.95" customHeight="1" x14ac:dyDescent="0.2">
      <c r="A168" s="12">
        <v>112</v>
      </c>
      <c r="B168" s="13"/>
      <c r="C168" s="46"/>
      <c r="D168" s="13"/>
      <c r="E168" s="20"/>
      <c r="F168" s="13"/>
      <c r="G168" s="13"/>
      <c r="H168" s="14"/>
      <c r="I168" s="14"/>
      <c r="J168" s="14">
        <f t="shared" si="32"/>
        <v>0</v>
      </c>
      <c r="K168" s="29">
        <f t="shared" si="31"/>
        <v>0</v>
      </c>
      <c r="L168" s="14"/>
      <c r="M168" s="36" t="str">
        <f t="shared" si="27"/>
        <v/>
      </c>
      <c r="V168" s="30">
        <f>IF(COUNTIF($F$11:F168,F168)=1,IF(SUMIF($F$11:$F$176,F168,$M$11:$M$176)&gt;=500000,500,SUMIF($F$11:$F$176,F168,$M$11:$M$176)*0.001),0)</f>
        <v>0</v>
      </c>
      <c r="W168" s="30" t="str">
        <f t="shared" ca="1" si="28"/>
        <v/>
      </c>
      <c r="X168" s="14" t="str">
        <f t="shared" si="29"/>
        <v/>
      </c>
      <c r="Y168" s="14">
        <f t="shared" si="30"/>
        <v>0</v>
      </c>
      <c r="AA168" s="3" t="b">
        <f>IF(COUNTIF($Y$11:Y168,Y168)=1,IF(Y168&lt;&gt;"MALIN CİNSİ 1",IF(Y168&lt;&gt;0,ROW(Y168),"")))</f>
        <v>0</v>
      </c>
      <c r="AC168" s="3" t="e">
        <f>SMALL($AA$11:$AA$176,ROWS($A$1:A158))</f>
        <v>#NUM!</v>
      </c>
    </row>
    <row r="169" spans="1:29" ht="15.95" customHeight="1" x14ac:dyDescent="0.2">
      <c r="A169" s="12">
        <v>113</v>
      </c>
      <c r="B169" s="13"/>
      <c r="C169" s="46"/>
      <c r="D169" s="13"/>
      <c r="E169" s="20"/>
      <c r="F169" s="13"/>
      <c r="G169" s="13"/>
      <c r="H169" s="14"/>
      <c r="I169" s="14"/>
      <c r="J169" s="14">
        <f t="shared" si="32"/>
        <v>0</v>
      </c>
      <c r="K169" s="29">
        <f t="shared" si="31"/>
        <v>0</v>
      </c>
      <c r="L169" s="14"/>
      <c r="M169" s="36" t="str">
        <f t="shared" si="27"/>
        <v/>
      </c>
      <c r="V169" s="30">
        <f>IF(COUNTIF($F$11:F169,F169)=1,IF(SUMIF($F$11:$F$176,F169,$M$11:$M$176)&gt;=500000,500,SUMIF($F$11:$F$176,F169,$M$11:$M$176)*0.001),0)</f>
        <v>0</v>
      </c>
      <c r="W169" s="30" t="str">
        <f t="shared" ca="1" si="28"/>
        <v/>
      </c>
      <c r="X169" s="14" t="str">
        <f t="shared" si="29"/>
        <v/>
      </c>
      <c r="Y169" s="14">
        <f t="shared" si="30"/>
        <v>0</v>
      </c>
      <c r="AA169" s="3" t="b">
        <f>IF(COUNTIF($Y$11:Y169,Y169)=1,IF(Y169&lt;&gt;"MALIN CİNSİ 1",IF(Y169&lt;&gt;0,ROW(Y169),"")))</f>
        <v>0</v>
      </c>
      <c r="AC169" s="3" t="e">
        <f>SMALL($AA$11:$AA$176,ROWS($A$1:A159))</f>
        <v>#NUM!</v>
      </c>
    </row>
    <row r="170" spans="1:29" ht="15.95" customHeight="1" x14ac:dyDescent="0.2">
      <c r="A170" s="12">
        <v>114</v>
      </c>
      <c r="B170" s="13"/>
      <c r="C170" s="46"/>
      <c r="D170" s="13"/>
      <c r="E170" s="20"/>
      <c r="F170" s="13"/>
      <c r="G170" s="13"/>
      <c r="H170" s="14"/>
      <c r="I170" s="14"/>
      <c r="J170" s="14">
        <f t="shared" si="32"/>
        <v>0</v>
      </c>
      <c r="K170" s="29">
        <f t="shared" si="31"/>
        <v>0</v>
      </c>
      <c r="L170" s="14"/>
      <c r="M170" s="36" t="str">
        <f t="shared" si="27"/>
        <v/>
      </c>
      <c r="V170" s="30">
        <f>IF(COUNTIF($F$11:F170,F170)=1,IF(SUMIF($F$11:$F$176,F170,$M$11:$M$176)&gt;=500000,500,SUMIF($F$11:$F$176,F170,$M$11:$M$176)*0.001),0)</f>
        <v>0</v>
      </c>
      <c r="W170" s="30" t="str">
        <f t="shared" ca="1" si="28"/>
        <v/>
      </c>
      <c r="X170" s="14" t="str">
        <f t="shared" si="29"/>
        <v/>
      </c>
      <c r="Y170" s="14">
        <f t="shared" si="30"/>
        <v>0</v>
      </c>
      <c r="AA170" s="3" t="b">
        <f>IF(COUNTIF($Y$11:Y170,Y170)=1,IF(Y170&lt;&gt;"MALIN CİNSİ 1",IF(Y170&lt;&gt;0,ROW(Y170),"")))</f>
        <v>0</v>
      </c>
      <c r="AC170" s="3" t="e">
        <f>SMALL($AA$11:$AA$176,ROWS($A$1:A160))</f>
        <v>#NUM!</v>
      </c>
    </row>
    <row r="171" spans="1:29" ht="15.95" customHeight="1" x14ac:dyDescent="0.2">
      <c r="A171" s="12">
        <v>115</v>
      </c>
      <c r="B171" s="13"/>
      <c r="C171" s="46"/>
      <c r="D171" s="13"/>
      <c r="E171" s="20"/>
      <c r="F171" s="13"/>
      <c r="G171" s="13"/>
      <c r="H171" s="14"/>
      <c r="I171" s="14"/>
      <c r="J171" s="14">
        <f t="shared" si="32"/>
        <v>0</v>
      </c>
      <c r="K171" s="29">
        <f t="shared" si="31"/>
        <v>0</v>
      </c>
      <c r="L171" s="14"/>
      <c r="M171" s="36" t="str">
        <f t="shared" si="27"/>
        <v/>
      </c>
      <c r="V171" s="30">
        <f>IF(COUNTIF($F$11:F171,F171)=1,IF(SUMIF($F$11:$F$176,F171,$M$11:$M$176)&gt;=500000,500,SUMIF($F$11:$F$176,F171,$M$11:$M$176)*0.001),0)</f>
        <v>0</v>
      </c>
      <c r="W171" s="30" t="str">
        <f t="shared" ca="1" si="28"/>
        <v/>
      </c>
      <c r="X171" s="14" t="str">
        <f t="shared" si="29"/>
        <v/>
      </c>
      <c r="Y171" s="14">
        <f t="shared" si="30"/>
        <v>0</v>
      </c>
      <c r="AA171" s="3" t="b">
        <f>IF(COUNTIF($Y$11:Y171,Y171)=1,IF(Y171&lt;&gt;"MALIN CİNSİ 1",IF(Y171&lt;&gt;0,ROW(Y171),"")))</f>
        <v>0</v>
      </c>
      <c r="AC171" s="3" t="e">
        <f>SMALL($AA$11:$AA$176,ROWS($A$1:A161))</f>
        <v>#NUM!</v>
      </c>
    </row>
    <row r="172" spans="1:29" ht="15.95" customHeight="1" x14ac:dyDescent="0.2">
      <c r="A172" s="12">
        <v>116</v>
      </c>
      <c r="B172" s="13"/>
      <c r="C172" s="45"/>
      <c r="D172" s="13"/>
      <c r="E172" s="20"/>
      <c r="F172" s="13"/>
      <c r="G172" s="13"/>
      <c r="H172" s="14"/>
      <c r="I172" s="14"/>
      <c r="J172" s="14">
        <f t="shared" si="32"/>
        <v>0</v>
      </c>
      <c r="K172" s="29">
        <f t="shared" si="31"/>
        <v>0</v>
      </c>
      <c r="L172" s="14"/>
      <c r="M172" s="36" t="str">
        <f t="shared" si="27"/>
        <v/>
      </c>
      <c r="V172" s="30">
        <f>IF(COUNTIF($F$11:F172,F172)=1,IF(SUMIF($F$11:$F$176,F172,$M$11:$M$176)&gt;=500000,500,SUMIF($F$11:$F$176,F172,$M$11:$M$176)*0.001),0)</f>
        <v>0</v>
      </c>
      <c r="W172" s="30" t="str">
        <f t="shared" ca="1" si="28"/>
        <v/>
      </c>
      <c r="X172" s="14" t="str">
        <f t="shared" si="29"/>
        <v/>
      </c>
      <c r="Y172" s="14">
        <f t="shared" si="30"/>
        <v>0</v>
      </c>
      <c r="AA172" s="3" t="b">
        <f>IF(COUNTIF($Y$11:Y172,Y172)=1,IF(Y172&lt;&gt;"MALIN CİNSİ 1",IF(Y172&lt;&gt;0,ROW(Y172),"")))</f>
        <v>0</v>
      </c>
      <c r="AC172" s="3" t="e">
        <f>SMALL($AA$11:$AA$176,ROWS($A$1:A162))</f>
        <v>#NUM!</v>
      </c>
    </row>
    <row r="173" spans="1:29" ht="15.95" customHeight="1" x14ac:dyDescent="0.2">
      <c r="A173" s="12">
        <v>117</v>
      </c>
      <c r="B173" s="13"/>
      <c r="C173" s="46"/>
      <c r="D173" s="13"/>
      <c r="E173" s="20"/>
      <c r="F173" s="13"/>
      <c r="G173" s="13"/>
      <c r="H173" s="14"/>
      <c r="I173" s="14"/>
      <c r="J173" s="14">
        <f t="shared" si="32"/>
        <v>0</v>
      </c>
      <c r="K173" s="29">
        <f t="shared" si="31"/>
        <v>0</v>
      </c>
      <c r="L173" s="14"/>
      <c r="M173" s="36" t="str">
        <f t="shared" si="27"/>
        <v/>
      </c>
      <c r="V173" s="30">
        <f>IF(COUNTIF($F$11:F173,F173)=1,IF(SUMIF($F$11:$F$176,F173,$M$11:$M$176)&gt;=500000,500,SUMIF($F$11:$F$176,F173,$M$11:$M$176)*0.001),0)</f>
        <v>0</v>
      </c>
      <c r="W173" s="30" t="str">
        <f t="shared" ca="1" si="28"/>
        <v/>
      </c>
      <c r="X173" s="14" t="str">
        <f t="shared" si="29"/>
        <v/>
      </c>
      <c r="Y173" s="14">
        <f t="shared" si="30"/>
        <v>0</v>
      </c>
      <c r="AA173" s="3" t="b">
        <f>IF(COUNTIF($Y$11:Y173,Y173)=1,IF(Y173&lt;&gt;"MALIN CİNSİ 1",IF(Y173&lt;&gt;0,ROW(Y173),"")))</f>
        <v>0</v>
      </c>
      <c r="AC173" s="3" t="e">
        <f>SMALL($AA$11:$AA$176,ROWS($A$1:A163))</f>
        <v>#NUM!</v>
      </c>
    </row>
    <row r="174" spans="1:29" ht="15.95" customHeight="1" x14ac:dyDescent="0.2">
      <c r="A174" s="12">
        <v>118</v>
      </c>
      <c r="B174" s="13"/>
      <c r="C174" s="46"/>
      <c r="D174" s="13"/>
      <c r="E174" s="20"/>
      <c r="F174" s="13"/>
      <c r="G174" s="13"/>
      <c r="H174" s="14"/>
      <c r="I174" s="14"/>
      <c r="J174" s="14">
        <f t="shared" si="32"/>
        <v>0</v>
      </c>
      <c r="K174" s="29">
        <f t="shared" si="31"/>
        <v>0</v>
      </c>
      <c r="L174" s="14"/>
      <c r="M174" s="36" t="str">
        <f t="shared" si="27"/>
        <v/>
      </c>
      <c r="V174" s="30">
        <f>IF(COUNTIF($F$11:F174,F174)=1,IF(SUMIF($F$11:$F$176,F174,$M$11:$M$176)&gt;=500000,500,SUMIF($F$11:$F$176,F174,$M$11:$M$176)*0.001),0)</f>
        <v>0</v>
      </c>
      <c r="W174" s="30" t="str">
        <f t="shared" ca="1" si="28"/>
        <v/>
      </c>
      <c r="X174" s="14" t="str">
        <f t="shared" si="29"/>
        <v/>
      </c>
      <c r="Y174" s="14">
        <f t="shared" si="30"/>
        <v>0</v>
      </c>
      <c r="AA174" s="3" t="b">
        <f>IF(COUNTIF($Y$11:Y174,Y174)=1,IF(Y174&lt;&gt;"MALIN CİNSİ 1",IF(Y174&lt;&gt;0,ROW(Y174),"")))</f>
        <v>0</v>
      </c>
      <c r="AC174" s="3" t="e">
        <f>SMALL($AA$11:$AA$176,ROWS($A$1:A164))</f>
        <v>#NUM!</v>
      </c>
    </row>
    <row r="175" spans="1:29" ht="15.95" customHeight="1" x14ac:dyDescent="0.2">
      <c r="A175" s="12">
        <v>119</v>
      </c>
      <c r="B175" s="13"/>
      <c r="C175" s="46"/>
      <c r="D175" s="13"/>
      <c r="E175" s="20"/>
      <c r="F175" s="13"/>
      <c r="G175" s="13"/>
      <c r="H175" s="14"/>
      <c r="I175" s="14"/>
      <c r="J175" s="14">
        <f t="shared" si="32"/>
        <v>0</v>
      </c>
      <c r="K175" s="29">
        <f t="shared" si="31"/>
        <v>0</v>
      </c>
      <c r="L175" s="14"/>
      <c r="M175" s="36" t="str">
        <f t="shared" si="27"/>
        <v/>
      </c>
      <c r="V175" s="30">
        <f>IF(COUNTIF($F$11:F175,F175)=1,IF(SUMIF($F$11:$F$176,F175,$M$11:$M$176)&gt;=500000,500,SUMIF($F$11:$F$176,F175,$M$11:$M$176)*0.001),0)</f>
        <v>0</v>
      </c>
      <c r="W175" s="30" t="str">
        <f t="shared" ca="1" si="28"/>
        <v/>
      </c>
      <c r="X175" s="14" t="str">
        <f t="shared" si="29"/>
        <v/>
      </c>
      <c r="Y175" s="14">
        <f t="shared" si="30"/>
        <v>0</v>
      </c>
      <c r="AA175" s="3" t="b">
        <f>IF(COUNTIF($Y$11:Y175,Y175)=1,IF(Y175&lt;&gt;"MALIN CİNSİ 1",IF(Y175&lt;&gt;0,ROW(Y175),"")))</f>
        <v>0</v>
      </c>
      <c r="AC175" s="3" t="e">
        <f>SMALL($AA$11:$AA$176,ROWS($A$1:A165))</f>
        <v>#NUM!</v>
      </c>
    </row>
    <row r="176" spans="1:29" ht="15.95" customHeight="1" thickBot="1" x14ac:dyDescent="0.25">
      <c r="A176" s="12">
        <v>120</v>
      </c>
      <c r="B176" s="13"/>
      <c r="C176" s="46"/>
      <c r="D176" s="13"/>
      <c r="E176" s="20"/>
      <c r="F176" s="13"/>
      <c r="G176" s="13"/>
      <c r="H176" s="14"/>
      <c r="I176" s="14"/>
      <c r="J176" s="14">
        <f t="shared" si="32"/>
        <v>0</v>
      </c>
      <c r="K176" s="29">
        <f t="shared" si="31"/>
        <v>0</v>
      </c>
      <c r="L176" s="14"/>
      <c r="M176" s="36" t="str">
        <f t="shared" si="27"/>
        <v/>
      </c>
      <c r="V176" s="30">
        <f>IF(COUNTIF($F$11:F176,F176)=1,IF(SUMIF($F$11:$F$176,F176,$M$11:$M$176)&gt;=500000,500,SUMIF($F$11:$F$176,F176,$M$11:$M$176)*0.001),0)</f>
        <v>0</v>
      </c>
      <c r="W176" s="30" t="str">
        <f t="shared" ca="1" si="28"/>
        <v/>
      </c>
      <c r="X176" s="14" t="str">
        <f t="shared" si="29"/>
        <v/>
      </c>
      <c r="Y176" s="14">
        <f t="shared" si="30"/>
        <v>0</v>
      </c>
      <c r="AA176" s="3" t="b">
        <f>IF(COUNTIF($Y$11:Y176,Y176)=1,IF(Y176&lt;&gt;"MALIN CİNSİ 1",IF(Y176&lt;&gt;0,ROW(Y176),"")))</f>
        <v>0</v>
      </c>
      <c r="AC176" s="3" t="e">
        <f>SMALL($AA$11:$AA$176,ROWS($A$1:A166))</f>
        <v>#NUM!</v>
      </c>
    </row>
    <row r="177" spans="1:32" ht="15.95" customHeight="1" thickTop="1" thickBot="1" x14ac:dyDescent="0.3">
      <c r="A177" s="16" t="s">
        <v>26</v>
      </c>
      <c r="G177" s="10" t="s">
        <v>12</v>
      </c>
      <c r="H177" s="38">
        <f>SUM(H146:H176)</f>
        <v>0</v>
      </c>
      <c r="I177" s="11"/>
      <c r="J177" s="38">
        <f>SUM(J146:J176)</f>
        <v>0</v>
      </c>
      <c r="K177" s="38">
        <f>SUM(K146:K176)</f>
        <v>0</v>
      </c>
      <c r="L177" s="38">
        <f>SUM(L146:L176)</f>
        <v>0</v>
      </c>
      <c r="M177" s="38">
        <f>SUM(M146:M176)</f>
        <v>0</v>
      </c>
      <c r="V177" s="34">
        <f>SUM(V147:V176)</f>
        <v>0</v>
      </c>
      <c r="W177" s="34">
        <f ca="1">SUM(W147:W176)</f>
        <v>0</v>
      </c>
      <c r="X177" s="34">
        <f>SUM(X147:X176)</f>
        <v>0</v>
      </c>
    </row>
    <row r="178" spans="1:32" ht="15.95" customHeight="1" thickTop="1" x14ac:dyDescent="0.2"/>
    <row r="183" spans="1:32" ht="15.95" customHeight="1" x14ac:dyDescent="0.3">
      <c r="C183" s="23"/>
      <c r="D183" s="23"/>
      <c r="E183" s="23"/>
      <c r="F183" s="23"/>
      <c r="G183" s="6" t="s">
        <v>16</v>
      </c>
      <c r="H183" s="6" t="s">
        <v>17</v>
      </c>
      <c r="I183" s="6" t="s">
        <v>18</v>
      </c>
      <c r="J183" s="6" t="s">
        <v>19</v>
      </c>
      <c r="K183" s="6" t="s">
        <v>10</v>
      </c>
      <c r="L183" s="6" t="s">
        <v>11</v>
      </c>
      <c r="M183" s="23"/>
      <c r="AE183" s="23"/>
      <c r="AF183" s="6" t="s">
        <v>15</v>
      </c>
    </row>
    <row r="184" spans="1:32" ht="15.95" customHeight="1" x14ac:dyDescent="0.2">
      <c r="C184" s="23"/>
      <c r="D184" s="23"/>
      <c r="E184" s="23"/>
      <c r="F184" s="23"/>
      <c r="G184" s="5" t="str">
        <f>IF(AF184="","",AF184)</f>
        <v/>
      </c>
      <c r="H184" s="4" t="str">
        <f>IF(G184="","",IF(SUMIF($Y$11:$Y$176,G184,$H$11:$H$176)=0,"",SUMIF($Y$11:$Y$176,G184,$H$11:$H$176)))</f>
        <v/>
      </c>
      <c r="I184" s="4" t="str">
        <f>IFERROR(IF(H184="",J184/#REF!,J184/H184),"")</f>
        <v/>
      </c>
      <c r="J184" s="4" t="str">
        <f>IF(G184="","",IF(SUMIF($Y$11:$Y$176,G184,$J$11:$J$176)=0,"",SUMIF($Y$11:$Y$176,G184,$J$11:$J$176)))</f>
        <v/>
      </c>
      <c r="K184" s="4" t="str">
        <f>IF(G184="","",IF(SUMIF($Y$11:$Y$176,G184,$V$11:$V$176)=0,"",SUMIF($Y$11:$Y$176,G184,$V$11:$V$176)))</f>
        <v/>
      </c>
      <c r="L184" s="4" t="str">
        <f>IF(G184="","",IF(SUMIF($Y$11:$Y$176,G184,$W$11:$W$176)=0,"",SUMIF($Y$11:$Y$176,G184,$W$11:$W$176)))</f>
        <v/>
      </c>
      <c r="M184" s="23"/>
      <c r="AE184" s="24">
        <v>1</v>
      </c>
      <c r="AF184" s="25" t="str" cm="1">
        <f t="array" ref="AF184">IFERROR(INDEX($Y$11:$Y$176,AC11-10,1),"")</f>
        <v/>
      </c>
    </row>
    <row r="185" spans="1:32" ht="15.95" customHeight="1" x14ac:dyDescent="0.2">
      <c r="C185" s="23"/>
      <c r="D185" s="23"/>
      <c r="E185" s="23"/>
      <c r="F185" s="23"/>
      <c r="G185" s="5" t="str">
        <f t="shared" ref="G185:G193" si="33">IF(AF185="","",AF185)</f>
        <v/>
      </c>
      <c r="H185" s="4" t="str">
        <f t="shared" ref="H185:H193" si="34">IF(G185="","",IF(SUMIF($Y$11:$Y$176,G185,$H$11:$H$176)=0,"",SUMIF($Y$11:$Y$176,G185,$H$11:$H$176)))</f>
        <v/>
      </c>
      <c r="I185" s="4" t="str">
        <f>IFERROR(IF(H185="",J185/#REF!,J185/H185),"")</f>
        <v/>
      </c>
      <c r="J185" s="4" t="str">
        <f t="shared" ref="J185:J193" si="35">IF(G185="","",IF(SUMIF($Y$11:$Y$176,G185,$J$11:$J$176)=0,"",SUMIF($Y$11:$Y$176,G185,$J$11:$J$176)))</f>
        <v/>
      </c>
      <c r="K185" s="4" t="str">
        <f t="shared" ref="K185:K193" si="36">IF(G185="","",IF(SUMIF($Y$11:$Y$176,G185,$V$11:$V$176)=0,"",SUMIF($Y$11:$Y$176,G185,$V$11:$V$176)))</f>
        <v/>
      </c>
      <c r="L185" s="4" t="str">
        <f t="shared" ref="L185:L193" si="37">IF(G185="","",IF(SUMIF($Y$11:$Y$176,G185,$W$11:$W$176)=0,"",SUMIF($Y$11:$Y$176,G185,$W$11:$W$176)))</f>
        <v/>
      </c>
      <c r="M185" s="23"/>
      <c r="AE185" s="24">
        <v>2</v>
      </c>
      <c r="AF185" s="25" t="str" cm="1">
        <f t="array" ref="AF185">IFERROR(INDEX($Y$11:$Y$176,AC12-10,1),"")</f>
        <v/>
      </c>
    </row>
    <row r="186" spans="1:32" ht="15.95" customHeight="1" x14ac:dyDescent="0.2">
      <c r="C186" s="23"/>
      <c r="D186" s="23"/>
      <c r="E186" s="23"/>
      <c r="F186" s="23"/>
      <c r="G186" s="5" t="str">
        <f t="shared" si="33"/>
        <v/>
      </c>
      <c r="H186" s="4" t="str">
        <f t="shared" si="34"/>
        <v/>
      </c>
      <c r="I186" s="4" t="str">
        <f>IFERROR(IF(H186="",J186/#REF!,J186/H186),"")</f>
        <v/>
      </c>
      <c r="J186" s="4" t="str">
        <f t="shared" si="35"/>
        <v/>
      </c>
      <c r="K186" s="4" t="str">
        <f t="shared" si="36"/>
        <v/>
      </c>
      <c r="L186" s="4" t="str">
        <f t="shared" si="37"/>
        <v/>
      </c>
      <c r="M186" s="23"/>
      <c r="AE186" s="24">
        <v>3</v>
      </c>
      <c r="AF186" s="25" t="str" cm="1">
        <f t="array" ref="AF186">IFERROR(INDEX($Y$11:$Y$176,AC13-10,1),"")</f>
        <v/>
      </c>
    </row>
    <row r="187" spans="1:32" ht="15.95" customHeight="1" x14ac:dyDescent="0.2">
      <c r="C187" s="23"/>
      <c r="D187" s="23"/>
      <c r="E187" s="23"/>
      <c r="F187" s="23"/>
      <c r="G187" s="5" t="str">
        <f t="shared" si="33"/>
        <v/>
      </c>
      <c r="H187" s="4" t="str">
        <f t="shared" si="34"/>
        <v/>
      </c>
      <c r="I187" s="4" t="str">
        <f>IFERROR(IF(H187="",J187/#REF!,J187/H187),"")</f>
        <v/>
      </c>
      <c r="J187" s="4" t="str">
        <f t="shared" si="35"/>
        <v/>
      </c>
      <c r="K187" s="4" t="str">
        <f t="shared" si="36"/>
        <v/>
      </c>
      <c r="L187" s="4" t="str">
        <f t="shared" si="37"/>
        <v/>
      </c>
      <c r="M187" s="23"/>
      <c r="AE187" s="24">
        <v>4</v>
      </c>
      <c r="AF187" s="25" t="str" cm="1">
        <f t="array" ref="AF187">IFERROR(INDEX($Y$11:$Y$176,AC14-10,1),"")</f>
        <v/>
      </c>
    </row>
    <row r="188" spans="1:32" ht="15.95" customHeight="1" x14ac:dyDescent="0.2">
      <c r="C188" s="23"/>
      <c r="D188" s="23"/>
      <c r="E188" s="23"/>
      <c r="F188" s="23"/>
      <c r="G188" s="5" t="str">
        <f t="shared" si="33"/>
        <v/>
      </c>
      <c r="H188" s="4" t="str">
        <f t="shared" si="34"/>
        <v/>
      </c>
      <c r="I188" s="4" t="str">
        <f>IFERROR(IF(H188="",J188/#REF!,J188/H188),"")</f>
        <v/>
      </c>
      <c r="J188" s="4" t="str">
        <f t="shared" si="35"/>
        <v/>
      </c>
      <c r="K188" s="4" t="str">
        <f t="shared" si="36"/>
        <v/>
      </c>
      <c r="L188" s="4" t="str">
        <f t="shared" si="37"/>
        <v/>
      </c>
      <c r="M188" s="23"/>
      <c r="AE188" s="24">
        <v>5</v>
      </c>
      <c r="AF188" s="25" t="str" cm="1">
        <f t="array" ref="AF188">IFERROR(INDEX($Y$11:$Y$176,AC15-10,1),"")</f>
        <v/>
      </c>
    </row>
    <row r="189" spans="1:32" ht="15.95" customHeight="1" x14ac:dyDescent="0.2">
      <c r="C189" s="23"/>
      <c r="D189" s="23"/>
      <c r="E189" s="23"/>
      <c r="F189" s="23"/>
      <c r="G189" s="5" t="str">
        <f t="shared" si="33"/>
        <v/>
      </c>
      <c r="H189" s="4" t="str">
        <f t="shared" si="34"/>
        <v/>
      </c>
      <c r="I189" s="4" t="str">
        <f>IFERROR(IF(H189="",J189/#REF!,J189/H189),"")</f>
        <v/>
      </c>
      <c r="J189" s="4" t="str">
        <f t="shared" si="35"/>
        <v/>
      </c>
      <c r="K189" s="4" t="str">
        <f t="shared" si="36"/>
        <v/>
      </c>
      <c r="L189" s="4" t="str">
        <f t="shared" si="37"/>
        <v/>
      </c>
      <c r="M189" s="23"/>
      <c r="AE189" s="24">
        <v>6</v>
      </c>
      <c r="AF189" s="25" t="str" cm="1">
        <f t="array" ref="AF189">IFERROR(INDEX($Y$11:$Y$176,AC16-10,1),"")</f>
        <v/>
      </c>
    </row>
    <row r="190" spans="1:32" ht="15.95" customHeight="1" x14ac:dyDescent="0.2">
      <c r="C190" s="23"/>
      <c r="D190" s="23"/>
      <c r="E190" s="23"/>
      <c r="F190" s="23"/>
      <c r="G190" s="5" t="str">
        <f t="shared" si="33"/>
        <v/>
      </c>
      <c r="H190" s="4" t="str">
        <f t="shared" si="34"/>
        <v/>
      </c>
      <c r="I190" s="4" t="str">
        <f>IFERROR(IF(H190="",J190/#REF!,J190/H190),"")</f>
        <v/>
      </c>
      <c r="J190" s="4" t="str">
        <f t="shared" si="35"/>
        <v/>
      </c>
      <c r="K190" s="4" t="str">
        <f t="shared" si="36"/>
        <v/>
      </c>
      <c r="L190" s="4" t="str">
        <f t="shared" si="37"/>
        <v/>
      </c>
      <c r="M190" s="23"/>
      <c r="AE190" s="24">
        <v>7</v>
      </c>
      <c r="AF190" s="25" t="str" cm="1">
        <f t="array" ref="AF190">IFERROR(INDEX($Y$11:$Y$176,AC17-10,1),"")</f>
        <v/>
      </c>
    </row>
    <row r="191" spans="1:32" ht="15.95" customHeight="1" x14ac:dyDescent="0.2">
      <c r="C191" s="23"/>
      <c r="D191" s="23"/>
      <c r="E191" s="23"/>
      <c r="F191" s="23"/>
      <c r="G191" s="5" t="str">
        <f t="shared" si="33"/>
        <v/>
      </c>
      <c r="H191" s="4" t="str">
        <f t="shared" si="34"/>
        <v/>
      </c>
      <c r="I191" s="4" t="str">
        <f>IFERROR(IF(H191="",J191/#REF!,J191/H191),"")</f>
        <v/>
      </c>
      <c r="J191" s="4" t="str">
        <f t="shared" si="35"/>
        <v/>
      </c>
      <c r="K191" s="4" t="str">
        <f t="shared" si="36"/>
        <v/>
      </c>
      <c r="L191" s="4" t="str">
        <f t="shared" si="37"/>
        <v/>
      </c>
      <c r="M191" s="23"/>
      <c r="AE191" s="24">
        <v>8</v>
      </c>
      <c r="AF191" s="25" t="str" cm="1">
        <f t="array" ref="AF191">IFERROR(INDEX($Y$11:$Y$176,AC18-10,1),"")</f>
        <v/>
      </c>
    </row>
    <row r="192" spans="1:32" ht="15.95" customHeight="1" x14ac:dyDescent="0.2">
      <c r="C192" s="23"/>
      <c r="D192" s="23"/>
      <c r="E192" s="23"/>
      <c r="F192" s="23"/>
      <c r="G192" s="5" t="str">
        <f t="shared" si="33"/>
        <v/>
      </c>
      <c r="H192" s="4" t="str">
        <f t="shared" si="34"/>
        <v/>
      </c>
      <c r="I192" s="4" t="str">
        <f>IFERROR(IF(H192="",J192/#REF!,J192/H192),"")</f>
        <v/>
      </c>
      <c r="J192" s="4" t="str">
        <f t="shared" si="35"/>
        <v/>
      </c>
      <c r="K192" s="4" t="str">
        <f t="shared" si="36"/>
        <v/>
      </c>
      <c r="L192" s="4" t="str">
        <f t="shared" si="37"/>
        <v/>
      </c>
      <c r="M192" s="23"/>
      <c r="AE192" s="24">
        <v>9</v>
      </c>
      <c r="AF192" s="25" t="str" cm="1">
        <f t="array" ref="AF192">IFERROR(INDEX($Y$11:$Y$176,AC19-10,1),"")</f>
        <v/>
      </c>
    </row>
    <row r="193" spans="1:32" ht="15.95" customHeight="1" x14ac:dyDescent="0.2">
      <c r="C193" s="23"/>
      <c r="D193" s="23"/>
      <c r="E193" s="23"/>
      <c r="F193" s="23"/>
      <c r="G193" s="5" t="str">
        <f t="shared" si="33"/>
        <v/>
      </c>
      <c r="H193" s="4" t="str">
        <f t="shared" si="34"/>
        <v/>
      </c>
      <c r="I193" s="4" t="str">
        <f>IFERROR(IF(H193="",J193/#REF!,J193/H193),"")</f>
        <v/>
      </c>
      <c r="J193" s="4" t="str">
        <f t="shared" si="35"/>
        <v/>
      </c>
      <c r="K193" s="4" t="str">
        <f t="shared" si="36"/>
        <v/>
      </c>
      <c r="L193" s="4" t="str">
        <f t="shared" si="37"/>
        <v/>
      </c>
      <c r="M193" s="23"/>
      <c r="AE193" s="24">
        <v>10</v>
      </c>
      <c r="AF193" s="25" t="str" cm="1">
        <f t="array" ref="AF193">IFERROR(INDEX($Y$11:$Y$176,AC20-10,1),"")</f>
        <v/>
      </c>
    </row>
    <row r="194" spans="1:32" ht="15.95" customHeight="1" x14ac:dyDescent="0.25">
      <c r="A194" s="23"/>
      <c r="B194" s="23"/>
      <c r="C194" s="23"/>
      <c r="D194" s="23"/>
      <c r="E194" s="23"/>
      <c r="F194" s="23"/>
      <c r="G194" s="7"/>
      <c r="H194" s="8">
        <f>SUM(H184:H193)</f>
        <v>0</v>
      </c>
      <c r="I194" s="8" t="str">
        <f>IFERROR(IF(H194="",J194/#REF!,J194/H194),"")</f>
        <v/>
      </c>
      <c r="J194" s="8">
        <f>SUM(J184:J193)</f>
        <v>0</v>
      </c>
      <c r="K194" s="8">
        <f>SUM(K184:K193)</f>
        <v>0</v>
      </c>
      <c r="L194" s="8">
        <f>SUM(L184:L193)</f>
        <v>0</v>
      </c>
      <c r="M194" s="23"/>
    </row>
    <row r="195" spans="1:32" ht="15.9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2" t="s">
        <v>29</v>
      </c>
    </row>
  </sheetData>
  <sheetProtection algorithmName="SHA-512" hashValue="0mTvxIDeXJlRWU88WzUc+FaN57VjUErQjtSvYQ5oDDRXqG58fhlnwuvcjzOrJe/79hVS/GgecqBV/dMP3hyKTw==" saltValue="4q5/IS6Jxs+gdWYEE6d3AQ==" spinCount="100000" sheet="1" formatCells="0" formatRows="0"/>
  <mergeCells count="102">
    <mergeCell ref="K7:M7"/>
    <mergeCell ref="K8:M8"/>
    <mergeCell ref="K51:M51"/>
    <mergeCell ref="K52:M52"/>
    <mergeCell ref="K96:M96"/>
    <mergeCell ref="K97:M97"/>
    <mergeCell ref="K142:M142"/>
    <mergeCell ref="K143:M143"/>
    <mergeCell ref="J53:J54"/>
    <mergeCell ref="K53:K54"/>
    <mergeCell ref="M53:M54"/>
    <mergeCell ref="K98:K99"/>
    <mergeCell ref="L98:L99"/>
    <mergeCell ref="M98:M99"/>
    <mergeCell ref="A52:F52"/>
    <mergeCell ref="G52:J52"/>
    <mergeCell ref="L53:L54"/>
    <mergeCell ref="A53:A54"/>
    <mergeCell ref="B53:B54"/>
    <mergeCell ref="C53:C54"/>
    <mergeCell ref="D53:D54"/>
    <mergeCell ref="E53:E54"/>
    <mergeCell ref="F53:F54"/>
    <mergeCell ref="G53:G54"/>
    <mergeCell ref="H53:H54"/>
    <mergeCell ref="V53:V54"/>
    <mergeCell ref="B55:F55"/>
    <mergeCell ref="A90:M95"/>
    <mergeCell ref="A96:F96"/>
    <mergeCell ref="G96:J96"/>
    <mergeCell ref="AB4:AB5"/>
    <mergeCell ref="Y9:Y10"/>
    <mergeCell ref="V9:V10"/>
    <mergeCell ref="W9:W10"/>
    <mergeCell ref="X9:X10"/>
    <mergeCell ref="K9:K10"/>
    <mergeCell ref="I9:I10"/>
    <mergeCell ref="M9:M10"/>
    <mergeCell ref="J9:J10"/>
    <mergeCell ref="A7:F7"/>
    <mergeCell ref="G7:J7"/>
    <mergeCell ref="A8:F8"/>
    <mergeCell ref="G8:J8"/>
    <mergeCell ref="W53:W54"/>
    <mergeCell ref="X53:X54"/>
    <mergeCell ref="Y53:Y54"/>
    <mergeCell ref="I53:I54"/>
    <mergeCell ref="D9:D10"/>
    <mergeCell ref="E9:E10"/>
    <mergeCell ref="F9:F10"/>
    <mergeCell ref="A45:M50"/>
    <mergeCell ref="A51:F51"/>
    <mergeCell ref="G51:J51"/>
    <mergeCell ref="A9:A10"/>
    <mergeCell ref="L9:L10"/>
    <mergeCell ref="B9:B10"/>
    <mergeCell ref="G9:G10"/>
    <mergeCell ref="C9:C10"/>
    <mergeCell ref="H9:H10"/>
    <mergeCell ref="D144:D145"/>
    <mergeCell ref="E144:E145"/>
    <mergeCell ref="V98:V99"/>
    <mergeCell ref="W98:W99"/>
    <mergeCell ref="X98:X99"/>
    <mergeCell ref="Y98:Y99"/>
    <mergeCell ref="B100:F100"/>
    <mergeCell ref="A97:F97"/>
    <mergeCell ref="G97:J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A1:M5"/>
    <mergeCell ref="L6:M6"/>
    <mergeCell ref="A6:K6"/>
    <mergeCell ref="Y144:Y145"/>
    <mergeCell ref="B146:F146"/>
    <mergeCell ref="L144:L145"/>
    <mergeCell ref="M144:M145"/>
    <mergeCell ref="V144:V145"/>
    <mergeCell ref="W144:W145"/>
    <mergeCell ref="X144:X145"/>
    <mergeCell ref="G144:G145"/>
    <mergeCell ref="H144:H145"/>
    <mergeCell ref="I144:I145"/>
    <mergeCell ref="J144:J145"/>
    <mergeCell ref="K144:K145"/>
    <mergeCell ref="F144:F145"/>
    <mergeCell ref="A136:M141"/>
    <mergeCell ref="A142:F142"/>
    <mergeCell ref="G142:J142"/>
    <mergeCell ref="A143:F143"/>
    <mergeCell ref="G143:J143"/>
    <mergeCell ref="A144:A145"/>
    <mergeCell ref="B144:B145"/>
    <mergeCell ref="C144:C145"/>
  </mergeCells>
  <phoneticPr fontId="0" type="noConversion"/>
  <dataValidations count="3">
    <dataValidation type="textLength" allowBlank="1" showInputMessage="1" showErrorMessage="1" error="HATALI GİRİŞ" sqref="C11:C40 C56:C85 C101:C130 C147:C176">
      <formula1>11</formula1>
      <formula2>11</formula2>
    </dataValidation>
    <dataValidation type="textLength" allowBlank="1" showInputMessage="1" showErrorMessage="1" sqref="K8 V8">
      <formula1>10</formula1>
      <formula2>11</formula2>
    </dataValidation>
    <dataValidation type="date" operator="lessThanOrEqual" allowBlank="1" showInputMessage="1" showErrorMessage="1" error="HATALI GİRİŞ" sqref="E11:E40 E56:E85 E101:E130 E147:E176">
      <formula1>TODAY()</formula1>
    </dataValidation>
  </dataValidations>
  <printOptions horizontalCentered="1" verticalCentered="1"/>
  <pageMargins left="0.19685039370078741" right="0.19685039370078741" top="0" bottom="0.6692913385826772" header="0.51181102362204722" footer="0.51181102362204722"/>
  <pageSetup paperSize="9" scale="56" firstPageNumber="0" orientation="landscape" horizontalDpi="300" verticalDpi="300" r:id="rId1"/>
  <headerFooter alignWithMargins="0"/>
  <ignoredErrors>
    <ignoredError sqref="A44 V53:Z54 B52:G52 V98:Z99 B97:F97 V144:Z145 B143:G143 H52:J52 H97:J97 H143:J143 A56:A85 A11:A40 A101:A130 J147 J101 W11:Z11 J11:K40 Z12:Z40 J57:K85 Z56:Z85 J102:K130 Z101:Z130 J148:K176 Z147:Z176 M11:M40 M56:M85 M101:M130 M147:M176 A55:G55 W55:Z55 A86:G86 A100:G100 W100:Z100 A131:G131 A146:G146 V146:Z146 A177:G177 I177 V177:Z179 A41:G41 A51:K51 V41:Z52 A96:K96 V86:Z97 A142:K142 V131:Z143 I41:M41 I146:M146 I131:M131 I100:M100 I86:M86 I55:M55 A178:M179 A132:M141 A87:M95 A144:M145 A98:M99 A53:M54 C44:M44 A45:M50 A42:M43" unlockedFormula="1"/>
    <ignoredError sqref="I187:L1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Tablo1</vt:lpstr>
      <vt:lpstr>Excel_BuiltIn_Print_Area_1</vt:lpstr>
      <vt:lpstr>Tablo1!Yazdırma_Alanı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Yiğit Terzi</cp:lastModifiedBy>
  <cp:lastPrinted>2021-07-08T12:56:46Z</cp:lastPrinted>
  <dcterms:created xsi:type="dcterms:W3CDTF">2012-09-29T20:39:53Z</dcterms:created>
  <dcterms:modified xsi:type="dcterms:W3CDTF">2022-07-29T11:49:05Z</dcterms:modified>
</cp:coreProperties>
</file>