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Ramazan\Desktop\SONER\2023\"/>
    </mc:Choice>
  </mc:AlternateContent>
  <xr:revisionPtr revIDLastSave="0" documentId="13_ncr:1_{CF1316FA-9D21-46C4-9D8D-6D8A3F7B58C9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blo1" sheetId="1" r:id="rId1"/>
  </sheets>
  <definedNames>
    <definedName name="_xlnm._FilterDatabase" localSheetId="0" hidden="1">Tablo1!$A$9:$N$26</definedName>
    <definedName name="Excel_BuiltIn_Print_Area_1">Tablo1!$9:$65451</definedName>
    <definedName name="_xlnm.Print_Area" localSheetId="0">Tablo1!$A$1:$N$36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2" i="1" l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3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9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51" i="1"/>
  <c r="T24" i="1"/>
  <c r="T25" i="1"/>
  <c r="T26" i="1"/>
  <c r="T27" i="1"/>
  <c r="T28" i="1"/>
  <c r="T29" i="1"/>
  <c r="T30" i="1"/>
  <c r="T31" i="1"/>
  <c r="T32" i="1"/>
  <c r="T33" i="1"/>
  <c r="T34" i="1"/>
  <c r="T35" i="1"/>
  <c r="K11" i="1"/>
  <c r="K12" i="1"/>
  <c r="K13" i="1"/>
  <c r="K14" i="1"/>
  <c r="Y1" i="1"/>
  <c r="U11" i="1" s="1"/>
  <c r="K91" i="1"/>
  <c r="W146" i="1"/>
  <c r="V146" i="1"/>
  <c r="U146" i="1"/>
  <c r="W145" i="1"/>
  <c r="V145" i="1"/>
  <c r="U145" i="1"/>
  <c r="W144" i="1"/>
  <c r="V144" i="1"/>
  <c r="U144" i="1"/>
  <c r="W143" i="1"/>
  <c r="V143" i="1"/>
  <c r="U143" i="1"/>
  <c r="W142" i="1"/>
  <c r="V142" i="1"/>
  <c r="U142" i="1"/>
  <c r="W141" i="1"/>
  <c r="V141" i="1"/>
  <c r="U141" i="1"/>
  <c r="W140" i="1"/>
  <c r="V140" i="1"/>
  <c r="U140" i="1"/>
  <c r="W139" i="1"/>
  <c r="V139" i="1"/>
  <c r="U139" i="1"/>
  <c r="W138" i="1"/>
  <c r="V138" i="1"/>
  <c r="U138" i="1"/>
  <c r="W137" i="1"/>
  <c r="V137" i="1"/>
  <c r="U137" i="1"/>
  <c r="W136" i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15" i="1"/>
  <c r="V115" i="1"/>
  <c r="U115" i="1"/>
  <c r="W114" i="1"/>
  <c r="V114" i="1"/>
  <c r="U114" i="1"/>
  <c r="W113" i="1"/>
  <c r="V113" i="1"/>
  <c r="U113" i="1"/>
  <c r="W112" i="1"/>
  <c r="V112" i="1"/>
  <c r="U112" i="1"/>
  <c r="W111" i="1"/>
  <c r="V111" i="1"/>
  <c r="U111" i="1"/>
  <c r="W110" i="1"/>
  <c r="V110" i="1"/>
  <c r="U110" i="1"/>
  <c r="W109" i="1"/>
  <c r="V109" i="1"/>
  <c r="U109" i="1"/>
  <c r="W108" i="1"/>
  <c r="V108" i="1"/>
  <c r="U108" i="1"/>
  <c r="W106" i="1"/>
  <c r="V106" i="1"/>
  <c r="U106" i="1"/>
  <c r="W105" i="1"/>
  <c r="V105" i="1"/>
  <c r="U105" i="1"/>
  <c r="W104" i="1"/>
  <c r="V104" i="1"/>
  <c r="U104" i="1"/>
  <c r="W103" i="1"/>
  <c r="V103" i="1"/>
  <c r="U103" i="1"/>
  <c r="W102" i="1"/>
  <c r="V102" i="1"/>
  <c r="U102" i="1"/>
  <c r="W101" i="1"/>
  <c r="V101" i="1"/>
  <c r="U101" i="1"/>
  <c r="W100" i="1"/>
  <c r="V100" i="1"/>
  <c r="U100" i="1"/>
  <c r="W99" i="1"/>
  <c r="V99" i="1"/>
  <c r="U99" i="1"/>
  <c r="W98" i="1"/>
  <c r="V98" i="1"/>
  <c r="U98" i="1"/>
  <c r="W97" i="1"/>
  <c r="V97" i="1"/>
  <c r="U97" i="1"/>
  <c r="W96" i="1"/>
  <c r="V96" i="1"/>
  <c r="U96" i="1"/>
  <c r="W95" i="1"/>
  <c r="V95" i="1"/>
  <c r="U95" i="1"/>
  <c r="W94" i="1"/>
  <c r="V94" i="1"/>
  <c r="U94" i="1"/>
  <c r="W93" i="1"/>
  <c r="V93" i="1"/>
  <c r="U93" i="1"/>
  <c r="W92" i="1"/>
  <c r="V92" i="1"/>
  <c r="U92" i="1"/>
  <c r="W91" i="1"/>
  <c r="V91" i="1"/>
  <c r="U91" i="1"/>
  <c r="W75" i="1"/>
  <c r="V75" i="1"/>
  <c r="U75" i="1"/>
  <c r="W74" i="1"/>
  <c r="V74" i="1"/>
  <c r="U74" i="1"/>
  <c r="W73" i="1"/>
  <c r="V73" i="1"/>
  <c r="U73" i="1"/>
  <c r="W72" i="1"/>
  <c r="V72" i="1"/>
  <c r="U72" i="1"/>
  <c r="W71" i="1"/>
  <c r="V71" i="1"/>
  <c r="U71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U20" i="1"/>
  <c r="W20" i="1" s="1"/>
  <c r="U22" i="1"/>
  <c r="W22" i="1" s="1"/>
  <c r="U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21" i="1" l="1"/>
  <c r="U107" i="1"/>
  <c r="V107" i="1" s="1"/>
  <c r="W21" i="1" l="1"/>
  <c r="L11" i="1"/>
  <c r="K127" i="1"/>
  <c r="G127" i="1"/>
  <c r="A127" i="1"/>
  <c r="K87" i="1"/>
  <c r="G87" i="1"/>
  <c r="A87" i="1"/>
  <c r="K47" i="1"/>
  <c r="G47" i="1"/>
  <c r="A47" i="1"/>
  <c r="K15" i="1" l="1"/>
  <c r="K16" i="1"/>
  <c r="K17" i="1"/>
  <c r="K18" i="1"/>
  <c r="K19" i="1"/>
  <c r="K155" i="1" l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N138" i="1"/>
  <c r="K137" i="1"/>
  <c r="L137" i="1" s="1"/>
  <c r="K136" i="1"/>
  <c r="L136" i="1" s="1"/>
  <c r="K135" i="1"/>
  <c r="L135" i="1" s="1"/>
  <c r="N135" i="1"/>
  <c r="K134" i="1"/>
  <c r="L134" i="1" s="1"/>
  <c r="K133" i="1"/>
  <c r="L133" i="1" s="1"/>
  <c r="K132" i="1"/>
  <c r="L132" i="1" s="1"/>
  <c r="K131" i="1"/>
  <c r="L131" i="1" s="1"/>
  <c r="N115" i="1"/>
  <c r="K115" i="1"/>
  <c r="L115" i="1" s="1"/>
  <c r="N114" i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N108" i="1"/>
  <c r="K107" i="1"/>
  <c r="K106" i="1"/>
  <c r="L106" i="1" s="1"/>
  <c r="N106" i="1"/>
  <c r="N105" i="1"/>
  <c r="K105" i="1"/>
  <c r="L105" i="1" s="1"/>
  <c r="K104" i="1"/>
  <c r="L104" i="1" s="1"/>
  <c r="N103" i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N94" i="1"/>
  <c r="K94" i="1"/>
  <c r="L94" i="1" s="1"/>
  <c r="K93" i="1"/>
  <c r="L93" i="1" s="1"/>
  <c r="K92" i="1"/>
  <c r="L92" i="1" s="1"/>
  <c r="N92" i="1"/>
  <c r="L91" i="1"/>
  <c r="N75" i="1"/>
  <c r="K75" i="1"/>
  <c r="L75" i="1" s="1"/>
  <c r="K74" i="1"/>
  <c r="L74" i="1" s="1"/>
  <c r="N73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N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L12" i="1"/>
  <c r="N12" i="1" s="1"/>
  <c r="T12" i="1" s="1"/>
  <c r="L13" i="1"/>
  <c r="N13" i="1" s="1"/>
  <c r="T13" i="1" s="1"/>
  <c r="L14" i="1"/>
  <c r="N14" i="1" s="1"/>
  <c r="T14" i="1" s="1"/>
  <c r="L15" i="1"/>
  <c r="N15" i="1" s="1"/>
  <c r="T15" i="1" s="1"/>
  <c r="L17" i="1"/>
  <c r="N17" i="1" s="1"/>
  <c r="T17" i="1" s="1"/>
  <c r="L18" i="1"/>
  <c r="N18" i="1" s="1"/>
  <c r="T18" i="1" s="1"/>
  <c r="L19" i="1"/>
  <c r="N19" i="1" s="1"/>
  <c r="T19" i="1" s="1"/>
  <c r="K20" i="1"/>
  <c r="L20" i="1" s="1"/>
  <c r="K21" i="1"/>
  <c r="L21" i="1" s="1"/>
  <c r="K22" i="1"/>
  <c r="L22" i="1" s="1"/>
  <c r="K23" i="1"/>
  <c r="K24" i="1"/>
  <c r="L24" i="1" s="1"/>
  <c r="K25" i="1"/>
  <c r="K26" i="1"/>
  <c r="L26" i="1" s="1"/>
  <c r="K27" i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M36" i="1"/>
  <c r="M50" i="1" s="1"/>
  <c r="M76" i="1" s="1"/>
  <c r="M90" i="1" s="1"/>
  <c r="I36" i="1"/>
  <c r="H36" i="1"/>
  <c r="N104" i="1"/>
  <c r="N153" i="1"/>
  <c r="N137" i="1"/>
  <c r="N136" i="1"/>
  <c r="N97" i="1"/>
  <c r="N91" i="1"/>
  <c r="U153" i="1" l="1"/>
  <c r="W153" i="1" s="1"/>
  <c r="N151" i="1"/>
  <c r="N154" i="1"/>
  <c r="U154" i="1" s="1"/>
  <c r="I50" i="1"/>
  <c r="I76" i="1" s="1"/>
  <c r="H50" i="1"/>
  <c r="H76" i="1" s="1"/>
  <c r="L107" i="1"/>
  <c r="N107" i="1" s="1"/>
  <c r="M116" i="1"/>
  <c r="M130" i="1" s="1"/>
  <c r="M156" i="1" s="1"/>
  <c r="U19" i="1"/>
  <c r="W19" i="1" s="1"/>
  <c r="U18" i="1"/>
  <c r="W18" i="1" s="1"/>
  <c r="U14" i="1"/>
  <c r="W14" i="1" s="1"/>
  <c r="U13" i="1"/>
  <c r="W13" i="1" s="1"/>
  <c r="U15" i="1"/>
  <c r="W15" i="1" s="1"/>
  <c r="U12" i="1"/>
  <c r="V12" i="1" s="1"/>
  <c r="U17" i="1"/>
  <c r="N132" i="1"/>
  <c r="N139" i="1"/>
  <c r="N131" i="1"/>
  <c r="N96" i="1"/>
  <c r="N99" i="1"/>
  <c r="N111" i="1"/>
  <c r="N109" i="1"/>
  <c r="N60" i="1"/>
  <c r="N72" i="1"/>
  <c r="N74" i="1"/>
  <c r="N140" i="1"/>
  <c r="N141" i="1"/>
  <c r="N142" i="1"/>
  <c r="N143" i="1"/>
  <c r="N144" i="1"/>
  <c r="N145" i="1"/>
  <c r="N146" i="1"/>
  <c r="N147" i="1"/>
  <c r="N148" i="1"/>
  <c r="N149" i="1"/>
  <c r="N150" i="1"/>
  <c r="N155" i="1"/>
  <c r="N134" i="1"/>
  <c r="N152" i="1"/>
  <c r="N93" i="1"/>
  <c r="N100" i="1"/>
  <c r="N110" i="1"/>
  <c r="N113" i="1"/>
  <c r="N101" i="1"/>
  <c r="N112" i="1"/>
  <c r="N65" i="1"/>
  <c r="N67" i="1"/>
  <c r="N69" i="1"/>
  <c r="N71" i="1"/>
  <c r="N57" i="1"/>
  <c r="N64" i="1"/>
  <c r="N66" i="1"/>
  <c r="N68" i="1"/>
  <c r="N70" i="1"/>
  <c r="N53" i="1"/>
  <c r="N56" i="1"/>
  <c r="N59" i="1"/>
  <c r="N52" i="1"/>
  <c r="N54" i="1"/>
  <c r="N63" i="1"/>
  <c r="N51" i="1"/>
  <c r="N55" i="1"/>
  <c r="N61" i="1"/>
  <c r="N58" i="1"/>
  <c r="N32" i="1"/>
  <c r="N30" i="1"/>
  <c r="N34" i="1"/>
  <c r="N35" i="1"/>
  <c r="N28" i="1"/>
  <c r="N33" i="1"/>
  <c r="N29" i="1"/>
  <c r="N31" i="1"/>
  <c r="N24" i="1"/>
  <c r="N133" i="1"/>
  <c r="N102" i="1"/>
  <c r="N98" i="1"/>
  <c r="L25" i="1"/>
  <c r="N25" i="1" s="1"/>
  <c r="N95" i="1"/>
  <c r="N22" i="1"/>
  <c r="T22" i="1" s="1"/>
  <c r="V22" i="1" s="1"/>
  <c r="L23" i="1"/>
  <c r="N23" i="1" s="1"/>
  <c r="T23" i="1" s="1"/>
  <c r="V23" i="1" s="1"/>
  <c r="N21" i="1"/>
  <c r="T21" i="1" s="1"/>
  <c r="V21" i="1" s="1"/>
  <c r="K36" i="1"/>
  <c r="L27" i="1"/>
  <c r="N27" i="1" s="1"/>
  <c r="N20" i="1"/>
  <c r="T20" i="1" s="1"/>
  <c r="V20" i="1" s="1"/>
  <c r="N26" i="1"/>
  <c r="L16" i="1"/>
  <c r="N11" i="1"/>
  <c r="T11" i="1" s="1"/>
  <c r="U149" i="1" l="1"/>
  <c r="W149" i="1" s="1"/>
  <c r="U148" i="1"/>
  <c r="W148" i="1" s="1"/>
  <c r="U150" i="1"/>
  <c r="W150" i="1" s="1"/>
  <c r="U147" i="1"/>
  <c r="W147" i="1" s="1"/>
  <c r="U152" i="1"/>
  <c r="W152" i="1" s="1"/>
  <c r="U151" i="1"/>
  <c r="W151" i="1" s="1"/>
  <c r="V153" i="1"/>
  <c r="V154" i="1"/>
  <c r="I90" i="1"/>
  <c r="I116" i="1" s="1"/>
  <c r="H90" i="1"/>
  <c r="H116" i="1" s="1"/>
  <c r="U155" i="1"/>
  <c r="W155" i="1" s="1"/>
  <c r="V18" i="1"/>
  <c r="V19" i="1"/>
  <c r="K50" i="1"/>
  <c r="K76" i="1" s="1"/>
  <c r="K90" i="1" s="1"/>
  <c r="K116" i="1" s="1"/>
  <c r="K130" i="1" s="1"/>
  <c r="K156" i="1" s="1"/>
  <c r="V17" i="1"/>
  <c r="V15" i="1"/>
  <c r="V13" i="1"/>
  <c r="V14" i="1"/>
  <c r="L36" i="1"/>
  <c r="L50" i="1" s="1"/>
  <c r="L76" i="1" s="1"/>
  <c r="L90" i="1" s="1"/>
  <c r="L116" i="1" s="1"/>
  <c r="L130" i="1" s="1"/>
  <c r="L156" i="1" s="1"/>
  <c r="N16" i="1"/>
  <c r="T16" i="1" s="1"/>
  <c r="V151" i="1" l="1"/>
  <c r="V152" i="1"/>
  <c r="V147" i="1"/>
  <c r="V150" i="1"/>
  <c r="V148" i="1"/>
  <c r="V149" i="1"/>
  <c r="W154" i="1"/>
  <c r="I130" i="1"/>
  <c r="I156" i="1" s="1"/>
  <c r="H130" i="1"/>
  <c r="H156" i="1" s="1"/>
  <c r="V155" i="1"/>
  <c r="U16" i="1"/>
  <c r="W16" i="1" s="1"/>
  <c r="T36" i="1"/>
  <c r="N36" i="1"/>
  <c r="N50" i="1" s="1"/>
  <c r="N76" i="1" l="1"/>
  <c r="N90" i="1" s="1"/>
  <c r="N116" i="1" s="1"/>
  <c r="N130" i="1" s="1"/>
  <c r="N156" i="1" s="1"/>
  <c r="W11" i="1"/>
  <c r="Z11" i="1" s="1"/>
  <c r="W107" i="1"/>
  <c r="W17" i="1"/>
  <c r="V16" i="1"/>
  <c r="W12" i="1"/>
  <c r="W23" i="1"/>
  <c r="V11" i="1"/>
  <c r="Z161" i="1" l="1"/>
  <c r="Z157" i="1"/>
  <c r="Z163" i="1"/>
  <c r="Z178" i="1"/>
  <c r="Z182" i="1"/>
  <c r="Z166" i="1"/>
  <c r="Z172" i="1"/>
  <c r="Z181" i="1"/>
  <c r="Z177" i="1"/>
  <c r="Z160" i="1"/>
  <c r="Z180" i="1"/>
  <c r="Z165" i="1"/>
  <c r="Z171" i="1"/>
  <c r="Z176" i="1"/>
  <c r="Z159" i="1"/>
  <c r="Z170" i="1"/>
  <c r="Z164" i="1"/>
  <c r="Z179" i="1"/>
  <c r="Z158" i="1"/>
  <c r="Z175" i="1"/>
  <c r="Z169" i="1"/>
  <c r="Z162" i="1"/>
  <c r="Z156" i="1"/>
  <c r="Z174" i="1"/>
  <c r="Z168" i="1"/>
  <c r="Z167" i="1"/>
  <c r="Z173" i="1"/>
  <c r="Z183" i="1"/>
  <c r="Z12" i="1"/>
  <c r="Z16" i="1"/>
  <c r="Z20" i="1"/>
  <c r="Z24" i="1"/>
  <c r="Z36" i="1"/>
  <c r="Z48" i="1"/>
  <c r="Z60" i="1"/>
  <c r="Z72" i="1"/>
  <c r="Z84" i="1"/>
  <c r="Z96" i="1"/>
  <c r="Z108" i="1"/>
  <c r="Z132" i="1"/>
  <c r="Z144" i="1"/>
  <c r="Z25" i="1"/>
  <c r="Z37" i="1"/>
  <c r="Z49" i="1"/>
  <c r="Z61" i="1"/>
  <c r="Z73" i="1"/>
  <c r="Z85" i="1"/>
  <c r="Z97" i="1"/>
  <c r="Z109" i="1"/>
  <c r="Z121" i="1"/>
  <c r="Z133" i="1"/>
  <c r="Z145" i="1"/>
  <c r="Z26" i="1"/>
  <c r="Z38" i="1"/>
  <c r="Z50" i="1"/>
  <c r="Z62" i="1"/>
  <c r="Z74" i="1"/>
  <c r="Z86" i="1"/>
  <c r="Z98" i="1"/>
  <c r="Z110" i="1"/>
  <c r="Z122" i="1"/>
  <c r="Z134" i="1"/>
  <c r="Z146" i="1"/>
  <c r="Z27" i="1"/>
  <c r="Z39" i="1"/>
  <c r="Z51" i="1"/>
  <c r="Z63" i="1"/>
  <c r="Z75" i="1"/>
  <c r="Z87" i="1"/>
  <c r="Z99" i="1"/>
  <c r="Z111" i="1"/>
  <c r="Z123" i="1"/>
  <c r="Z135" i="1"/>
  <c r="Z147" i="1"/>
  <c r="Z100" i="1"/>
  <c r="Z148" i="1"/>
  <c r="Z28" i="1"/>
  <c r="Z40" i="1"/>
  <c r="Z52" i="1"/>
  <c r="Z64" i="1"/>
  <c r="Z76" i="1"/>
  <c r="Z88" i="1"/>
  <c r="Z112" i="1"/>
  <c r="Z124" i="1"/>
  <c r="Z136" i="1"/>
  <c r="Z29" i="1"/>
  <c r="Z41" i="1"/>
  <c r="Z53" i="1"/>
  <c r="Z65" i="1"/>
  <c r="Z77" i="1"/>
  <c r="Z89" i="1"/>
  <c r="Z101" i="1"/>
  <c r="Z113" i="1"/>
  <c r="Z125" i="1"/>
  <c r="Z137" i="1"/>
  <c r="Z149" i="1"/>
  <c r="Z140" i="1"/>
  <c r="Z30" i="1"/>
  <c r="Z42" i="1"/>
  <c r="Z54" i="1"/>
  <c r="Z66" i="1"/>
  <c r="Z78" i="1"/>
  <c r="Z90" i="1"/>
  <c r="Z102" i="1"/>
  <c r="Z114" i="1"/>
  <c r="Z126" i="1"/>
  <c r="Z138" i="1"/>
  <c r="Z150" i="1"/>
  <c r="Z31" i="1"/>
  <c r="Z43" i="1"/>
  <c r="Z55" i="1"/>
  <c r="Z67" i="1"/>
  <c r="Z79" i="1"/>
  <c r="Z91" i="1"/>
  <c r="Z103" i="1"/>
  <c r="Z115" i="1"/>
  <c r="Z127" i="1"/>
  <c r="Z139" i="1"/>
  <c r="Z151" i="1"/>
  <c r="Z92" i="1"/>
  <c r="Z152" i="1"/>
  <c r="Z32" i="1"/>
  <c r="Z44" i="1"/>
  <c r="Z56" i="1"/>
  <c r="Z68" i="1"/>
  <c r="Z80" i="1"/>
  <c r="Z104" i="1"/>
  <c r="Z116" i="1"/>
  <c r="Z128" i="1"/>
  <c r="Z21" i="1"/>
  <c r="Z33" i="1"/>
  <c r="Z45" i="1"/>
  <c r="Z57" i="1"/>
  <c r="Z69" i="1"/>
  <c r="Z81" i="1"/>
  <c r="Z93" i="1"/>
  <c r="Z105" i="1"/>
  <c r="Z117" i="1"/>
  <c r="Z129" i="1"/>
  <c r="Z141" i="1"/>
  <c r="Z153" i="1"/>
  <c r="Z95" i="1"/>
  <c r="Z143" i="1"/>
  <c r="Z120" i="1"/>
  <c r="Z22" i="1"/>
  <c r="Z34" i="1"/>
  <c r="Z46" i="1"/>
  <c r="Z58" i="1"/>
  <c r="Z70" i="1"/>
  <c r="Z82" i="1"/>
  <c r="Z94" i="1"/>
  <c r="Z106" i="1"/>
  <c r="Z118" i="1"/>
  <c r="Z130" i="1"/>
  <c r="Z142" i="1"/>
  <c r="Z154" i="1"/>
  <c r="Z23" i="1"/>
  <c r="Z35" i="1"/>
  <c r="Z47" i="1"/>
  <c r="Z59" i="1"/>
  <c r="Z71" i="1"/>
  <c r="Z83" i="1"/>
  <c r="Z107" i="1"/>
  <c r="Z119" i="1"/>
  <c r="Z131" i="1"/>
  <c r="Z155" i="1"/>
  <c r="Z18" i="1"/>
  <c r="Z15" i="1"/>
  <c r="Z13" i="1"/>
  <c r="Z14" i="1"/>
  <c r="Z19" i="1"/>
  <c r="Z17" i="1"/>
  <c r="U36" i="1"/>
  <c r="V36" i="1"/>
  <c r="AB11" i="1" l="1"/>
  <c r="AE163" i="1" s="1" a="1"/>
  <c r="AE163" i="1" s="1"/>
  <c r="H163" i="1" s="1"/>
  <c r="AB12" i="1"/>
  <c r="AE164" i="1" s="1" a="1"/>
  <c r="AE164" i="1" s="1"/>
  <c r="H164" i="1" s="1"/>
  <c r="AB24" i="1"/>
  <c r="AE176" i="1" s="1" a="1"/>
  <c r="AE176" i="1" s="1"/>
  <c r="H176" i="1" s="1"/>
  <c r="AB36" i="1"/>
  <c r="AB48" i="1"/>
  <c r="AB60" i="1"/>
  <c r="AB72" i="1"/>
  <c r="AB84" i="1"/>
  <c r="AB96" i="1"/>
  <c r="AB108" i="1"/>
  <c r="AB120" i="1"/>
  <c r="AB132" i="1"/>
  <c r="AB144" i="1"/>
  <c r="AB156" i="1"/>
  <c r="AB168" i="1"/>
  <c r="AB180" i="1"/>
  <c r="AB107" i="1"/>
  <c r="AB13" i="1"/>
  <c r="AE165" i="1" s="1" a="1"/>
  <c r="AE165" i="1" s="1"/>
  <c r="H165" i="1" s="1"/>
  <c r="AB25" i="1"/>
  <c r="AE177" i="1" s="1" a="1"/>
  <c r="AE177" i="1" s="1"/>
  <c r="H177" i="1" s="1"/>
  <c r="AB37" i="1"/>
  <c r="AB49" i="1"/>
  <c r="AB61" i="1"/>
  <c r="AB73" i="1"/>
  <c r="AB85" i="1"/>
  <c r="AB97" i="1"/>
  <c r="AB109" i="1"/>
  <c r="AB121" i="1"/>
  <c r="AB133" i="1"/>
  <c r="AB145" i="1"/>
  <c r="AB157" i="1"/>
  <c r="AB169" i="1"/>
  <c r="AB181" i="1"/>
  <c r="AB119" i="1"/>
  <c r="AB14" i="1"/>
  <c r="AE166" i="1" s="1" a="1"/>
  <c r="AE166" i="1" s="1"/>
  <c r="H166" i="1" s="1"/>
  <c r="AB26" i="1"/>
  <c r="AE178" i="1" s="1" a="1"/>
  <c r="AE178" i="1" s="1"/>
  <c r="H178" i="1" s="1"/>
  <c r="AB38" i="1"/>
  <c r="AB50" i="1"/>
  <c r="AB62" i="1"/>
  <c r="AB74" i="1"/>
  <c r="AB86" i="1"/>
  <c r="AB98" i="1"/>
  <c r="AB110" i="1"/>
  <c r="AB122" i="1"/>
  <c r="AB134" i="1"/>
  <c r="AB146" i="1"/>
  <c r="AB158" i="1"/>
  <c r="AB170" i="1"/>
  <c r="AB182" i="1"/>
  <c r="AB95" i="1"/>
  <c r="AB15" i="1"/>
  <c r="AE167" i="1" s="1" a="1"/>
  <c r="AE167" i="1" s="1"/>
  <c r="H167" i="1" s="1"/>
  <c r="AB27" i="1"/>
  <c r="AE179" i="1" s="1" a="1"/>
  <c r="AE179" i="1" s="1"/>
  <c r="H179" i="1" s="1"/>
  <c r="AB39" i="1"/>
  <c r="AB51" i="1"/>
  <c r="AB63" i="1"/>
  <c r="AB75" i="1"/>
  <c r="AB87" i="1"/>
  <c r="AB99" i="1"/>
  <c r="AB111" i="1"/>
  <c r="AB123" i="1"/>
  <c r="AB135" i="1"/>
  <c r="AB147" i="1"/>
  <c r="AB159" i="1"/>
  <c r="AB171" i="1"/>
  <c r="AB183" i="1"/>
  <c r="AB143" i="1"/>
  <c r="AB16" i="1"/>
  <c r="AE168" i="1" s="1" a="1"/>
  <c r="AE168" i="1" s="1"/>
  <c r="H168" i="1" s="1"/>
  <c r="AB28" i="1"/>
  <c r="AE180" i="1" s="1" a="1"/>
  <c r="AE180" i="1" s="1"/>
  <c r="H180" i="1" s="1"/>
  <c r="AB40" i="1"/>
  <c r="AB52" i="1"/>
  <c r="AB64" i="1"/>
  <c r="AB76" i="1"/>
  <c r="AB88" i="1"/>
  <c r="AB100" i="1"/>
  <c r="AB112" i="1"/>
  <c r="AB124" i="1"/>
  <c r="AB136" i="1"/>
  <c r="AB148" i="1"/>
  <c r="AB160" i="1"/>
  <c r="AB172" i="1"/>
  <c r="AB59" i="1"/>
  <c r="AB17" i="1"/>
  <c r="AE169" i="1" s="1" a="1"/>
  <c r="AE169" i="1" s="1"/>
  <c r="H169" i="1" s="1"/>
  <c r="AB29" i="1"/>
  <c r="AE181" i="1" s="1" a="1"/>
  <c r="AE181" i="1" s="1"/>
  <c r="H181" i="1" s="1"/>
  <c r="AB41" i="1"/>
  <c r="AB53" i="1"/>
  <c r="AB65" i="1"/>
  <c r="AB77" i="1"/>
  <c r="AB89" i="1"/>
  <c r="AB101" i="1"/>
  <c r="AB113" i="1"/>
  <c r="AB125" i="1"/>
  <c r="AB137" i="1"/>
  <c r="AB149" i="1"/>
  <c r="AB161" i="1"/>
  <c r="AB173" i="1"/>
  <c r="AB83" i="1"/>
  <c r="AB18" i="1"/>
  <c r="AE170" i="1" s="1" a="1"/>
  <c r="AE170" i="1" s="1"/>
  <c r="H170" i="1" s="1"/>
  <c r="AB30" i="1"/>
  <c r="AE182" i="1" s="1" a="1"/>
  <c r="AE182" i="1" s="1"/>
  <c r="H182" i="1" s="1"/>
  <c r="AB42" i="1"/>
  <c r="AB54" i="1"/>
  <c r="AB66" i="1"/>
  <c r="AB78" i="1"/>
  <c r="AB90" i="1"/>
  <c r="AB102" i="1"/>
  <c r="AB114" i="1"/>
  <c r="AB126" i="1"/>
  <c r="AB138" i="1"/>
  <c r="AB150" i="1"/>
  <c r="AB162" i="1"/>
  <c r="AB174" i="1"/>
  <c r="AB71" i="1"/>
  <c r="AB19" i="1"/>
  <c r="AE171" i="1" s="1" a="1"/>
  <c r="AE171" i="1" s="1"/>
  <c r="H171" i="1" s="1"/>
  <c r="AB31" i="1"/>
  <c r="AB43" i="1"/>
  <c r="AB55" i="1"/>
  <c r="AB67" i="1"/>
  <c r="AB79" i="1"/>
  <c r="AB91" i="1"/>
  <c r="AB103" i="1"/>
  <c r="AB115" i="1"/>
  <c r="AB127" i="1"/>
  <c r="AB139" i="1"/>
  <c r="AB151" i="1"/>
  <c r="AB163" i="1"/>
  <c r="AB175" i="1"/>
  <c r="AB164" i="1"/>
  <c r="AB47" i="1"/>
  <c r="AB179" i="1"/>
  <c r="AB20" i="1"/>
  <c r="AE172" i="1" s="1" a="1"/>
  <c r="AE172" i="1" s="1"/>
  <c r="H172" i="1" s="1"/>
  <c r="AB32" i="1"/>
  <c r="AB44" i="1"/>
  <c r="AB56" i="1"/>
  <c r="AB68" i="1"/>
  <c r="AB80" i="1"/>
  <c r="AB92" i="1"/>
  <c r="AB104" i="1"/>
  <c r="AB116" i="1"/>
  <c r="AB128" i="1"/>
  <c r="AB140" i="1"/>
  <c r="AB152" i="1"/>
  <c r="AB176" i="1"/>
  <c r="AB131" i="1"/>
  <c r="AB21" i="1"/>
  <c r="AE173" i="1" s="1" a="1"/>
  <c r="AE173" i="1" s="1"/>
  <c r="H173" i="1" s="1"/>
  <c r="AB33" i="1"/>
  <c r="AB45" i="1"/>
  <c r="AB57" i="1"/>
  <c r="AB69" i="1"/>
  <c r="AB81" i="1"/>
  <c r="AB93" i="1"/>
  <c r="AB105" i="1"/>
  <c r="AB117" i="1"/>
  <c r="AB129" i="1"/>
  <c r="AB141" i="1"/>
  <c r="AB153" i="1"/>
  <c r="AB165" i="1"/>
  <c r="AB177" i="1"/>
  <c r="AB35" i="1"/>
  <c r="AB155" i="1"/>
  <c r="AB22" i="1"/>
  <c r="AE174" i="1" s="1" a="1"/>
  <c r="AE174" i="1" s="1"/>
  <c r="H174" i="1" s="1"/>
  <c r="AB34" i="1"/>
  <c r="AB46" i="1"/>
  <c r="AB58" i="1"/>
  <c r="AB70" i="1"/>
  <c r="AB82" i="1"/>
  <c r="AB94" i="1"/>
  <c r="AB106" i="1"/>
  <c r="AB118" i="1"/>
  <c r="AB130" i="1"/>
  <c r="AB142" i="1"/>
  <c r="AB154" i="1"/>
  <c r="AB166" i="1"/>
  <c r="AB178" i="1"/>
  <c r="AB23" i="1"/>
  <c r="AE175" i="1" s="1" a="1"/>
  <c r="AE175" i="1" s="1"/>
  <c r="H175" i="1" s="1"/>
  <c r="AB167" i="1"/>
  <c r="N174" i="1" l="1"/>
  <c r="M176" i="1"/>
  <c r="L182" i="1"/>
  <c r="N180" i="1"/>
  <c r="I163" i="1"/>
  <c r="J164" i="1"/>
  <c r="J163" i="1"/>
  <c r="N163" i="1"/>
  <c r="M163" i="1"/>
  <c r="L163" i="1"/>
  <c r="L178" i="1"/>
  <c r="J178" i="1"/>
  <c r="N178" i="1"/>
  <c r="I178" i="1"/>
  <c r="M178" i="1"/>
  <c r="I177" i="1"/>
  <c r="J177" i="1"/>
  <c r="L177" i="1"/>
  <c r="M177" i="1"/>
  <c r="N177" i="1"/>
  <c r="L166" i="1"/>
  <c r="I166" i="1"/>
  <c r="N166" i="1"/>
  <c r="M166" i="1"/>
  <c r="J166" i="1"/>
  <c r="L179" i="1"/>
  <c r="N179" i="1"/>
  <c r="J179" i="1"/>
  <c r="I179" i="1"/>
  <c r="M179" i="1"/>
  <c r="J165" i="1"/>
  <c r="L165" i="1"/>
  <c r="M165" i="1"/>
  <c r="N165" i="1"/>
  <c r="I165" i="1"/>
  <c r="J170" i="1"/>
  <c r="L170" i="1"/>
  <c r="M170" i="1"/>
  <c r="N170" i="1"/>
  <c r="I170" i="1"/>
  <c r="J181" i="1"/>
  <c r="L181" i="1"/>
  <c r="I181" i="1"/>
  <c r="M181" i="1"/>
  <c r="N181" i="1"/>
  <c r="I173" i="1"/>
  <c r="J173" i="1"/>
  <c r="N173" i="1"/>
  <c r="M173" i="1"/>
  <c r="L173" i="1"/>
  <c r="M175" i="1"/>
  <c r="I175" i="1"/>
  <c r="L175" i="1"/>
  <c r="J175" i="1"/>
  <c r="N175" i="1"/>
  <c r="I167" i="1"/>
  <c r="N167" i="1"/>
  <c r="L167" i="1"/>
  <c r="M167" i="1"/>
  <c r="J167" i="1"/>
  <c r="J168" i="1"/>
  <c r="M168" i="1"/>
  <c r="L168" i="1"/>
  <c r="I168" i="1"/>
  <c r="N168" i="1"/>
  <c r="J169" i="1"/>
  <c r="M169" i="1"/>
  <c r="L169" i="1"/>
  <c r="N169" i="1"/>
  <c r="I169" i="1"/>
  <c r="N182" i="1" l="1"/>
  <c r="M171" i="1"/>
  <c r="I171" i="1"/>
  <c r="M182" i="1"/>
  <c r="J182" i="1"/>
  <c r="I182" i="1"/>
  <c r="I176" i="1"/>
  <c r="I180" i="1"/>
  <c r="L180" i="1"/>
  <c r="M180" i="1"/>
  <c r="I164" i="1"/>
  <c r="J180" i="1"/>
  <c r="N164" i="1"/>
  <c r="L164" i="1"/>
  <c r="L171" i="1"/>
  <c r="M164" i="1"/>
  <c r="M174" i="1"/>
  <c r="J176" i="1"/>
  <c r="L176" i="1"/>
  <c r="N176" i="1"/>
  <c r="N171" i="1"/>
  <c r="J174" i="1"/>
  <c r="I174" i="1"/>
  <c r="L174" i="1"/>
  <c r="J171" i="1"/>
  <c r="I172" i="1"/>
  <c r="L172" i="1"/>
  <c r="M172" i="1"/>
  <c r="N172" i="1"/>
  <c r="J172" i="1"/>
  <c r="K163" i="1"/>
  <c r="K177" i="1"/>
  <c r="K175" i="1"/>
  <c r="K166" i="1"/>
  <c r="K165" i="1"/>
  <c r="K173" i="1"/>
  <c r="K178" i="1"/>
  <c r="K169" i="1"/>
  <c r="K167" i="1"/>
  <c r="K181" i="1"/>
  <c r="K168" i="1"/>
  <c r="K170" i="1"/>
  <c r="K179" i="1"/>
  <c r="K180" i="1" l="1"/>
  <c r="K164" i="1"/>
  <c r="K182" i="1"/>
  <c r="K176" i="1"/>
  <c r="L183" i="1"/>
  <c r="K171" i="1"/>
  <c r="I183" i="1"/>
  <c r="M183" i="1"/>
  <c r="N183" i="1"/>
  <c r="K174" i="1"/>
  <c r="J183" i="1"/>
  <c r="K172" i="1"/>
  <c r="N184" i="1" l="1"/>
  <c r="K183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<sst xmlns="http://schemas.openxmlformats.org/spreadsheetml/2006/main" count="110" uniqueCount="31">
  <si>
    <t>ADI SOYADI</t>
  </si>
  <si>
    <t>ADRESİ</t>
  </si>
  <si>
    <t>MALIN CİNSİ</t>
  </si>
  <si>
    <t>MİKTAR (KG)</t>
  </si>
  <si>
    <t>TUTAR (TL)</t>
  </si>
  <si>
    <t>STOPAJ</t>
  </si>
  <si>
    <t>BAĞKUR</t>
  </si>
  <si>
    <t>SIRA NO</t>
  </si>
  <si>
    <t>NO</t>
  </si>
  <si>
    <t>NET TUTAR (TL)</t>
  </si>
  <si>
    <t>TESCİL ÜCRETİ</t>
  </si>
  <si>
    <t>GECİKME ZAMMI</t>
  </si>
  <si>
    <t>TOPLAM</t>
  </si>
  <si>
    <t>ADET</t>
  </si>
  <si>
    <t>MALIN CİNSİ 1</t>
  </si>
  <si>
    <t>ÜRÜN LİSTESİ</t>
  </si>
  <si>
    <t>ÜRÜN ADI</t>
  </si>
  <si>
    <t>MİKTAR</t>
  </si>
  <si>
    <t>FİYAT</t>
  </si>
  <si>
    <t>TUTAR</t>
  </si>
  <si>
    <t>FİYATI (TL)</t>
  </si>
  <si>
    <t>MÜS TARİH</t>
  </si>
  <si>
    <t>T.C. NO</t>
  </si>
  <si>
    <t>FİRMA ÜNVANI</t>
  </si>
  <si>
    <t>VERGİ DAİRESİ</t>
  </si>
  <si>
    <t>VERGİ NOSU</t>
  </si>
  <si>
    <t>İŞBU LİSTEDEKİ BİLGİLERİN DOĞRU OLDUĞUNU BEYAN VE TAAHHÜT EDERİM.</t>
  </si>
  <si>
    <t>AYRINTILI MÜSTAHSİL LİSTESİ ( HAYVANSAL ÜRÜNLER )</t>
  </si>
  <si>
    <t>NAKLİ YEKUN</t>
  </si>
  <si>
    <t>F-TES-014/12.07.2021</t>
  </si>
  <si>
    <t>STOPAJ ORANI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</si>
</sst>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###\ ###\ #####"/>
    <numFmt numFmtId="167" formatCode="dd/mm/yyyy;@"/>
  </numFmts>
  <fonts count="22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Arial"/>
      <family val="2"/>
      <charset val="162"/>
    </font>
    <font>
      <sz val="11"/>
      <name val="Calibri"/>
      <family val="2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sz val="14"/>
      <color rgb="FFFF0000"/>
      <name val="Arial"/>
      <family val="2"/>
      <charset val="162"/>
    </font>
    <font>
      <b/>
      <sz val="8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9" fillId="0" borderId="13" applyNumberFormat="0" applyFill="0" applyAlignment="0" applyProtection="0"/>
    <xf numFmtId="0" fontId="10" fillId="2" borderId="14" applyNumberFormat="0" applyAlignment="0" applyProtection="0"/>
    <xf numFmtId="164" fontId="1" fillId="0" borderId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3" applyNumberFormat="1" applyFont="1" applyBorder="1" applyProtection="1">
      <protection locked="0"/>
    </xf>
    <xf numFmtId="164" fontId="0" fillId="0" borderId="1" xfId="3" applyFont="1" applyBorder="1" applyProtection="1">
      <protection locked="0"/>
    </xf>
    <xf numFmtId="0" fontId="13" fillId="0" borderId="0" xfId="0" applyFont="1" applyProtection="1">
      <protection locked="0"/>
    </xf>
    <xf numFmtId="164" fontId="4" fillId="0" borderId="1" xfId="3" applyFont="1" applyFill="1" applyBorder="1" applyProtection="1">
      <protection locked="0"/>
    </xf>
    <xf numFmtId="166" fontId="15" fillId="0" borderId="1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164" fontId="11" fillId="2" borderId="14" xfId="2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5" fillId="0" borderId="0" xfId="0" applyFont="1" applyAlignment="1" applyProtection="1">
      <alignment vertical="center"/>
      <protection locked="0"/>
    </xf>
    <xf numFmtId="0" fontId="9" fillId="0" borderId="0" xfId="1" applyBorder="1" applyProtection="1">
      <protection hidden="1"/>
    </xf>
    <xf numFmtId="1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164" fontId="1" fillId="0" borderId="1" xfId="3" applyBorder="1" applyProtection="1">
      <protection locked="0"/>
    </xf>
    <xf numFmtId="2" fontId="0" fillId="0" borderId="0" xfId="0" applyNumberFormat="1" applyProtection="1">
      <protection locked="0"/>
    </xf>
    <xf numFmtId="164" fontId="10" fillId="2" borderId="14" xfId="2" applyNumberForma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64" fontId="4" fillId="0" borderId="1" xfId="3" applyFont="1" applyFill="1" applyBorder="1" applyProtection="1">
      <protection hidden="1"/>
    </xf>
    <xf numFmtId="164" fontId="15" fillId="0" borderId="1" xfId="0" applyNumberFormat="1" applyFont="1" applyBorder="1" applyAlignment="1" applyProtection="1">
      <alignment horizontal="center" vertical="center"/>
      <protection hidden="1"/>
    </xf>
    <xf numFmtId="0" fontId="9" fillId="0" borderId="0" xfId="1" applyBorder="1" applyProtection="1">
      <protection locked="0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5" fontId="6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164" fontId="1" fillId="0" borderId="0" xfId="3" applyBorder="1" applyProtection="1">
      <protection hidden="1"/>
    </xf>
    <xf numFmtId="164" fontId="1" fillId="2" borderId="0" xfId="3" applyFill="1" applyBorder="1" applyProtection="1">
      <protection hidden="1"/>
    </xf>
    <xf numFmtId="49" fontId="0" fillId="0" borderId="1" xfId="0" applyNumberFormat="1" applyBorder="1" applyAlignment="1" applyProtection="1">
      <alignment horizontal="center"/>
      <protection locked="0"/>
    </xf>
    <xf numFmtId="165" fontId="18" fillId="2" borderId="14" xfId="2" applyNumberFormat="1" applyFont="1" applyAlignment="1" applyProtection="1">
      <alignment horizontal="center" vertical="center" wrapText="1"/>
      <protection hidden="1"/>
    </xf>
    <xf numFmtId="164" fontId="18" fillId="2" borderId="14" xfId="2" applyNumberFormat="1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locked="0"/>
    </xf>
    <xf numFmtId="0" fontId="20" fillId="0" borderId="1" xfId="0" applyFont="1" applyBorder="1" applyProtection="1">
      <protection hidden="1"/>
    </xf>
    <xf numFmtId="0" fontId="20" fillId="0" borderId="1" xfId="0" applyFont="1" applyBorder="1" applyAlignment="1" applyProtection="1">
      <alignment horizontal="center"/>
      <protection hidden="1"/>
    </xf>
    <xf numFmtId="164" fontId="20" fillId="0" borderId="1" xfId="3" applyFont="1" applyBorder="1" applyProtection="1">
      <protection hidden="1"/>
    </xf>
    <xf numFmtId="0" fontId="21" fillId="2" borderId="14" xfId="2" applyFont="1" applyProtection="1">
      <protection hidden="1"/>
    </xf>
    <xf numFmtId="165" fontId="20" fillId="2" borderId="14" xfId="3" applyNumberFormat="1" applyFont="1" applyFill="1" applyBorder="1" applyProtection="1">
      <protection hidden="1"/>
    </xf>
    <xf numFmtId="164" fontId="20" fillId="2" borderId="14" xfId="3" applyFont="1" applyFill="1" applyBorder="1" applyProtection="1">
      <protection hidden="1"/>
    </xf>
    <xf numFmtId="164" fontId="20" fillId="2" borderId="14" xfId="3" applyFont="1" applyFill="1" applyBorder="1" applyProtection="1">
      <protection locked="0" hidden="1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righ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Başlık 2" xfId="1" builtinId="17"/>
    <cellStyle name="Çıkış" xfId="2" builtinId="21"/>
    <cellStyle name="Normal" xfId="0" builtinId="0"/>
    <cellStyle name="Virgü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400050</xdr:colOff>
      <xdr:row>4</xdr:row>
      <xdr:rowOff>66675</xdr:rowOff>
    </xdr:to>
    <xdr:pic>
      <xdr:nvPicPr>
        <xdr:cNvPr id="1295" name="Resim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39</xdr:row>
      <xdr:rowOff>190500</xdr:rowOff>
    </xdr:from>
    <xdr:to>
      <xdr:col>1</xdr:col>
      <xdr:colOff>304800</xdr:colOff>
      <xdr:row>44</xdr:row>
      <xdr:rowOff>9525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08637EA2-9CF4-480D-8F3D-1969B58B5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2490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28575</xdr:rowOff>
    </xdr:from>
    <xdr:to>
      <xdr:col>1</xdr:col>
      <xdr:colOff>276225</xdr:colOff>
      <xdr:row>84</xdr:row>
      <xdr:rowOff>47625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3A7A9CC-C397-42A5-973B-8EE80BE9F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028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120</xdr:row>
      <xdr:rowOff>76200</xdr:rowOff>
    </xdr:from>
    <xdr:to>
      <xdr:col>1</xdr:col>
      <xdr:colOff>323850</xdr:colOff>
      <xdr:row>124</xdr:row>
      <xdr:rowOff>95250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BF1BC61A-DC23-4B70-BEDC-7AE693D7E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966150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20"/>
  <sheetViews>
    <sheetView tabSelected="1" zoomScaleNormal="100" zoomScaleSheetLayoutView="110" workbookViewId="0">
      <selection activeCell="K8" sqref="K8:N8"/>
    </sheetView>
  </sheetViews>
  <sheetFormatPr defaultColWidth="16.7109375" defaultRowHeight="15.95" customHeight="1" x14ac:dyDescent="0.2"/>
  <cols>
    <col min="1" max="1" width="8.140625" style="3" customWidth="1"/>
    <col min="2" max="2" width="25.28515625" style="3" bestFit="1" customWidth="1"/>
    <col min="3" max="3" width="14.85546875" style="3" bestFit="1" customWidth="1"/>
    <col min="4" max="4" width="16.7109375" style="3" customWidth="1"/>
    <col min="5" max="5" width="13.7109375" style="3" bestFit="1" customWidth="1"/>
    <col min="6" max="6" width="8.5703125" style="3" customWidth="1"/>
    <col min="7" max="8" width="18.28515625" style="3" bestFit="1" customWidth="1"/>
    <col min="9" max="9" width="16.7109375" style="3" customWidth="1"/>
    <col min="10" max="10" width="13.85546875" style="3" bestFit="1" customWidth="1"/>
    <col min="11" max="11" width="19.28515625" style="3" bestFit="1" customWidth="1"/>
    <col min="12" max="12" width="16.7109375" style="3" bestFit="1" customWidth="1"/>
    <col min="13" max="13" width="15.7109375" style="3" bestFit="1" customWidth="1"/>
    <col min="14" max="19" width="19.42578125" style="3" customWidth="1"/>
    <col min="20" max="20" width="15.7109375" style="3" hidden="1" customWidth="1"/>
    <col min="21" max="21" width="17" style="3" hidden="1" customWidth="1"/>
    <col min="22" max="22" width="12.42578125" style="3" hidden="1" customWidth="1"/>
    <col min="23" max="23" width="22.42578125" style="3" hidden="1" customWidth="1"/>
    <col min="24" max="24" width="10.7109375" style="3" hidden="1" customWidth="1"/>
    <col min="25" max="25" width="15.5703125" style="3" hidden="1" customWidth="1"/>
    <col min="26" max="26" width="22.28515625" style="3" hidden="1" customWidth="1"/>
    <col min="27" max="27" width="16.7109375" style="3" hidden="1" customWidth="1"/>
    <col min="28" max="28" width="16.7109375" style="26" hidden="1" customWidth="1"/>
    <col min="29" max="35" width="16.7109375" style="3" customWidth="1"/>
    <col min="36" max="16384" width="16.7109375" style="3"/>
  </cols>
  <sheetData>
    <row r="1" spans="1:40" s="1" customFormat="1" ht="15.95" customHeight="1" x14ac:dyDescent="0.25">
      <c r="A1" s="59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38"/>
      <c r="P1" s="38"/>
      <c r="Q1" s="38"/>
      <c r="R1" s="38"/>
      <c r="S1" s="38"/>
      <c r="T1" s="19"/>
      <c r="U1" s="19"/>
      <c r="V1" s="19"/>
      <c r="Y1" s="21">
        <f ca="1">TODAY()</f>
        <v>45042</v>
      </c>
      <c r="AB1" s="22"/>
      <c r="AD1" s="2"/>
      <c r="AE1" s="2"/>
      <c r="AF1" s="2"/>
      <c r="AG1" s="2"/>
      <c r="AH1" s="2"/>
      <c r="AI1" s="2"/>
    </row>
    <row r="2" spans="1:40" s="1" customFormat="1" ht="15.95" customHeigh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38"/>
      <c r="P2" s="38"/>
      <c r="Q2" s="38"/>
      <c r="R2" s="38"/>
      <c r="S2" s="38"/>
      <c r="T2" s="19"/>
      <c r="U2" s="19"/>
      <c r="V2" s="19"/>
      <c r="Y2" s="2"/>
      <c r="AB2" s="22"/>
      <c r="AD2" s="2"/>
      <c r="AE2" s="2"/>
      <c r="AF2" s="2"/>
      <c r="AG2" s="2"/>
      <c r="AH2" s="2"/>
      <c r="AI2" s="2"/>
    </row>
    <row r="3" spans="1:40" s="1" customFormat="1" ht="15.95" customHeight="1" x14ac:dyDescent="0.2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38"/>
      <c r="P3" s="38"/>
      <c r="Q3" s="38"/>
      <c r="R3" s="38"/>
      <c r="S3" s="38"/>
      <c r="T3" s="19"/>
      <c r="U3" s="19"/>
      <c r="V3" s="19"/>
      <c r="Y3" s="2"/>
      <c r="AB3" s="22"/>
      <c r="AD3" s="2"/>
      <c r="AE3" s="2"/>
      <c r="AF3" s="2"/>
      <c r="AG3" s="2"/>
      <c r="AH3" s="2"/>
      <c r="AI3" s="2"/>
    </row>
    <row r="4" spans="1:40" s="1" customFormat="1" ht="15.95" customHeight="1" x14ac:dyDescent="0.2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  <c r="O4" s="38"/>
      <c r="P4" s="38"/>
      <c r="Q4" s="38"/>
      <c r="R4" s="38"/>
      <c r="S4" s="38"/>
      <c r="T4" s="19"/>
      <c r="U4" s="19"/>
      <c r="V4" s="19"/>
      <c r="Y4" s="2"/>
      <c r="Z4" s="23"/>
      <c r="AB4" s="22"/>
      <c r="AD4" s="2"/>
      <c r="AE4" s="2"/>
      <c r="AF4" s="2"/>
      <c r="AG4" s="2"/>
      <c r="AH4" s="2"/>
      <c r="AI4" s="2"/>
    </row>
    <row r="5" spans="1:40" s="1" customFormat="1" ht="15.95" customHeight="1" thickBot="1" x14ac:dyDescent="0.3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38"/>
      <c r="P5" s="38"/>
      <c r="Q5" s="38"/>
      <c r="R5" s="38"/>
      <c r="S5" s="38"/>
      <c r="T5" s="19"/>
      <c r="U5" s="19"/>
      <c r="V5" s="19"/>
      <c r="Y5" s="2" t="s">
        <v>30</v>
      </c>
      <c r="AB5" s="22"/>
      <c r="AD5" s="2"/>
      <c r="AE5" s="2"/>
      <c r="AF5" s="2"/>
      <c r="AG5" s="2"/>
      <c r="AH5" s="2"/>
      <c r="AI5" s="2"/>
    </row>
    <row r="6" spans="1:40" s="1" customFormat="1" ht="15.95" customHeight="1" thickBot="1" x14ac:dyDescent="0.3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73" t="s">
        <v>29</v>
      </c>
      <c r="N6" s="74"/>
      <c r="O6" s="39"/>
      <c r="P6" s="39"/>
      <c r="Q6" s="39"/>
      <c r="R6" s="39"/>
      <c r="S6" s="39"/>
      <c r="T6" s="19"/>
      <c r="U6" s="19"/>
      <c r="V6" s="19"/>
      <c r="Y6" s="2">
        <v>1</v>
      </c>
      <c r="AB6" s="22"/>
      <c r="AD6" s="2"/>
      <c r="AE6" s="2"/>
      <c r="AF6" s="2"/>
      <c r="AG6" s="2"/>
      <c r="AH6" s="2"/>
      <c r="AI6" s="2"/>
    </row>
    <row r="7" spans="1:40" s="1" customFormat="1" ht="24.95" customHeight="1" x14ac:dyDescent="0.25">
      <c r="A7" s="54" t="s">
        <v>23</v>
      </c>
      <c r="B7" s="54"/>
      <c r="C7" s="54"/>
      <c r="D7" s="54"/>
      <c r="E7" s="54"/>
      <c r="F7" s="54"/>
      <c r="G7" s="54" t="s">
        <v>24</v>
      </c>
      <c r="H7" s="54"/>
      <c r="I7" s="54"/>
      <c r="J7" s="54"/>
      <c r="K7" s="54" t="s">
        <v>25</v>
      </c>
      <c r="L7" s="54"/>
      <c r="M7" s="54"/>
      <c r="N7" s="54"/>
      <c r="O7" s="38"/>
      <c r="P7" s="38"/>
      <c r="Q7" s="38"/>
      <c r="R7" s="38"/>
      <c r="S7" s="39"/>
      <c r="T7" s="19"/>
      <c r="U7" s="19"/>
      <c r="V7" s="19"/>
      <c r="Y7" s="2"/>
      <c r="AB7" s="22"/>
      <c r="AD7" s="2"/>
      <c r="AE7" s="2"/>
      <c r="AF7" s="2"/>
      <c r="AG7" s="2"/>
      <c r="AH7" s="2"/>
      <c r="AI7" s="2"/>
    </row>
    <row r="8" spans="1:40" s="1" customFormat="1" ht="24.95" customHeight="1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75"/>
      <c r="L8" s="75"/>
      <c r="M8" s="75"/>
      <c r="N8" s="75"/>
      <c r="O8" s="38"/>
      <c r="P8" s="38"/>
      <c r="Q8" s="38"/>
      <c r="R8" s="38"/>
      <c r="S8" s="39"/>
      <c r="T8" s="19"/>
      <c r="U8" s="19"/>
      <c r="V8" s="19"/>
      <c r="Y8" s="2"/>
      <c r="AB8" s="22"/>
    </row>
    <row r="9" spans="1:40" s="2" customFormat="1" ht="15.95" customHeight="1" x14ac:dyDescent="0.2">
      <c r="A9" s="68" t="s">
        <v>7</v>
      </c>
      <c r="B9" s="57" t="s">
        <v>0</v>
      </c>
      <c r="C9" s="71" t="s">
        <v>22</v>
      </c>
      <c r="D9" s="57" t="s">
        <v>1</v>
      </c>
      <c r="E9" s="57" t="s">
        <v>21</v>
      </c>
      <c r="F9" s="57" t="s">
        <v>8</v>
      </c>
      <c r="G9" s="57" t="s">
        <v>2</v>
      </c>
      <c r="H9" s="57" t="s">
        <v>13</v>
      </c>
      <c r="I9" s="57" t="s">
        <v>3</v>
      </c>
      <c r="J9" s="57" t="s">
        <v>20</v>
      </c>
      <c r="K9" s="57" t="s">
        <v>4</v>
      </c>
      <c r="L9" s="57" t="s">
        <v>5</v>
      </c>
      <c r="M9" s="57" t="s">
        <v>6</v>
      </c>
      <c r="N9" s="71" t="s">
        <v>9</v>
      </c>
      <c r="O9" s="38"/>
      <c r="P9" s="38"/>
      <c r="Q9" s="38"/>
      <c r="R9" s="38"/>
      <c r="S9" s="38"/>
      <c r="T9" s="55" t="s">
        <v>10</v>
      </c>
      <c r="U9" s="55" t="s">
        <v>11</v>
      </c>
      <c r="V9" s="55" t="s">
        <v>12</v>
      </c>
      <c r="W9" s="55" t="s">
        <v>14</v>
      </c>
      <c r="AB9" s="24"/>
    </row>
    <row r="10" spans="1:40" s="2" customFormat="1" ht="20.25" x14ac:dyDescent="0.2">
      <c r="A10" s="69"/>
      <c r="B10" s="70"/>
      <c r="C10" s="72"/>
      <c r="D10" s="70"/>
      <c r="E10" s="70"/>
      <c r="F10" s="58"/>
      <c r="G10" s="58"/>
      <c r="H10" s="58"/>
      <c r="I10" s="58"/>
      <c r="J10" s="58"/>
      <c r="K10" s="58"/>
      <c r="L10" s="58"/>
      <c r="M10" s="58"/>
      <c r="N10" s="72"/>
      <c r="O10" s="38"/>
      <c r="P10" s="38"/>
      <c r="Q10" s="38"/>
      <c r="R10" s="38"/>
      <c r="S10" s="38"/>
      <c r="T10" s="55"/>
      <c r="U10" s="55"/>
      <c r="V10" s="55"/>
      <c r="W10" s="55"/>
      <c r="AB10" s="24"/>
    </row>
    <row r="11" spans="1:40" ht="24.95" customHeight="1" x14ac:dyDescent="0.2">
      <c r="A11" s="6">
        <v>1</v>
      </c>
      <c r="B11" s="7"/>
      <c r="C11" s="43"/>
      <c r="D11" s="7"/>
      <c r="E11" s="13"/>
      <c r="F11" s="7"/>
      <c r="G11" s="7"/>
      <c r="H11" s="8"/>
      <c r="I11" s="9"/>
      <c r="J11" s="9"/>
      <c r="K11" s="9">
        <f t="shared" ref="K11:K14" si="0">IF(I11="",H11*J11,I11*J11)</f>
        <v>0</v>
      </c>
      <c r="L11" s="11">
        <f>K11*$Y$6%</f>
        <v>0</v>
      </c>
      <c r="M11" s="11"/>
      <c r="N11" s="33" t="str">
        <f>IF(B11="","",K11-(L11+M11))</f>
        <v/>
      </c>
      <c r="O11" s="38"/>
      <c r="P11" s="38"/>
      <c r="Q11" s="38"/>
      <c r="R11" s="38"/>
      <c r="S11" s="38"/>
      <c r="T11" s="25">
        <f>IF(COUNTIF($F$11:F11,F11)=1,IF(SUMIF($F$11:$F$155,F11,$N$11:$N$155)&gt;=1000000,1000,SUMIF($F$11:$F$155,F11,$N$11:$N$155)*0.001),0)</f>
        <v>0</v>
      </c>
      <c r="U11" s="25" t="str">
        <f ca="1">IF(B11="","",IF(AND(WEEKDAY(TODAY()-1,2)=7,E11=TODAY()-31),0,IF(AND(WEEKDAY(TODAY()-2,2)=6,E11=TODAY()-31),0,IF(AND(WEEKDAY(TODAY()-2,2)=6,E11=TODAY()-32),0,IF(E11&gt;=TODAY()-30,0,IF(AND(DAY(E11)=DAY($Y$1),E11&gt;TODAY()-56),0,T11/2))))))</f>
        <v/>
      </c>
      <c r="V11" s="9" t="str">
        <f>IF(B11="","",T11+U11)</f>
        <v/>
      </c>
      <c r="W11" s="9">
        <f>IF(SUMIF($F$11:$F$155,F11,$U$11:$U$155)&gt;0,G11&amp;" "&amp;"CEZA",G11)</f>
        <v>0</v>
      </c>
      <c r="Z11" s="3" t="str">
        <f>IF(COUNTIF($W$11:W11,W11)=1,IF(W11&lt;&gt;"MALIN CİNSİ 1",IF(W11&lt;&gt;0,ROW(W11),"")))</f>
        <v/>
      </c>
      <c r="AB11" s="26" t="e">
        <f>SMALL($Z$11:$Z$183,ROWS($A$1:A1))</f>
        <v>#NUM!</v>
      </c>
    </row>
    <row r="12" spans="1:40" ht="24.95" customHeight="1" x14ac:dyDescent="0.2">
      <c r="A12" s="6">
        <v>2</v>
      </c>
      <c r="B12" s="7"/>
      <c r="C12" s="43"/>
      <c r="D12" s="7"/>
      <c r="E12" s="13"/>
      <c r="F12" s="7"/>
      <c r="G12" s="7"/>
      <c r="H12" s="8"/>
      <c r="I12" s="9"/>
      <c r="J12" s="9"/>
      <c r="K12" s="9">
        <f t="shared" si="0"/>
        <v>0</v>
      </c>
      <c r="L12" s="9">
        <f t="shared" ref="L12:L35" si="1">K12*$Y$6%</f>
        <v>0</v>
      </c>
      <c r="M12" s="11"/>
      <c r="N12" s="33" t="str">
        <f>IF(B12="","",K12-(L12+M12))</f>
        <v/>
      </c>
      <c r="O12" s="38"/>
      <c r="P12" s="38"/>
      <c r="Q12" s="38"/>
      <c r="R12" s="38"/>
      <c r="S12" s="38"/>
      <c r="T12" s="25">
        <f>IF(COUNTIF($F$11:F12,F12)=1,IF(SUMIF($F$11:$F$155,F12,$N$11:$N$155)&gt;=1000000,1000,SUMIF($F$11:$F$155,F12,$N$11:$N$155)*0.001),0)</f>
        <v>0</v>
      </c>
      <c r="U12" s="25" t="str">
        <f t="shared" ref="U12:U35" ca="1" si="2">IF(B12="","",IF(AND(WEEKDAY(TODAY()-1,2)=7,E12=TODAY()-31),0,IF(AND(WEEKDAY(TODAY()-2,2)=6,E12=TODAY()-31),0,IF(AND(WEEKDAY(TODAY()-2,2)=6,E12=TODAY()-32),0,IF(E12&gt;=TODAY()-30,0,IF(AND(DAY(E12)=DAY($Y$1),E12&gt;TODAY()-56),0,T12/2))))))</f>
        <v/>
      </c>
      <c r="V12" s="9" t="str">
        <f t="shared" ref="V12:V35" si="3">IF(B12="","",T12+U12)</f>
        <v/>
      </c>
      <c r="W12" s="9">
        <f t="shared" ref="W12:W35" si="4">IF(SUMIF($F$11:$F$155,F12,$U$11:$U$155)&gt;0,G12&amp;" "&amp;"CEZA",G12)</f>
        <v>0</v>
      </c>
      <c r="Z12" s="3" t="b">
        <f>IF(COUNTIF($W$11:W12,W12)=1,IF(W12&lt;&gt;"MALIN CİNSİ 1",IF(W12&lt;&gt;0,ROW(W12),"")))</f>
        <v>0</v>
      </c>
      <c r="AB12" s="26" t="e">
        <f>SMALL($Z$11:$Z$183,ROWS($A$1:A2))</f>
        <v>#NUM!</v>
      </c>
    </row>
    <row r="13" spans="1:40" ht="24.95" customHeight="1" x14ac:dyDescent="0.2">
      <c r="A13" s="6">
        <v>3</v>
      </c>
      <c r="B13" s="7"/>
      <c r="C13" s="43"/>
      <c r="D13" s="7"/>
      <c r="E13" s="13"/>
      <c r="F13" s="7"/>
      <c r="G13" s="7"/>
      <c r="H13" s="8"/>
      <c r="I13" s="9"/>
      <c r="J13" s="9"/>
      <c r="K13" s="9">
        <f t="shared" si="0"/>
        <v>0</v>
      </c>
      <c r="L13" s="9">
        <f t="shared" si="1"/>
        <v>0</v>
      </c>
      <c r="M13" s="11"/>
      <c r="N13" s="33" t="str">
        <f t="shared" ref="N13:N35" si="5">IF(B13="","",K13-(L13+M13))</f>
        <v/>
      </c>
      <c r="O13" s="38"/>
      <c r="P13" s="38"/>
      <c r="Q13" s="38"/>
      <c r="R13" s="38"/>
      <c r="S13" s="38"/>
      <c r="T13" s="25">
        <f>IF(COUNTIF($F$11:F13,F13)=1,IF(SUMIF($F$11:$F$155,F13,$N$11:$N$155)&gt;=1000000,1000,SUMIF($F$11:$F$155,F13,$N$11:$N$155)*0.001),0)</f>
        <v>0</v>
      </c>
      <c r="U13" s="25" t="str">
        <f t="shared" ca="1" si="2"/>
        <v/>
      </c>
      <c r="V13" s="9" t="str">
        <f t="shared" si="3"/>
        <v/>
      </c>
      <c r="W13" s="9">
        <f t="shared" si="4"/>
        <v>0</v>
      </c>
      <c r="Z13" s="3" t="b">
        <f>IF(COUNTIF($W$11:W13,W13)=1,IF(W13&lt;&gt;"MALIN CİNSİ 1",IF(W13&lt;&gt;0,ROW(W13),"")))</f>
        <v>0</v>
      </c>
      <c r="AB13" s="26" t="e">
        <f>SMALL($Z$11:$Z$183,ROWS($A$1:A3))</f>
        <v>#NUM!</v>
      </c>
    </row>
    <row r="14" spans="1:40" ht="24.95" customHeight="1" x14ac:dyDescent="0.2">
      <c r="A14" s="6">
        <v>4</v>
      </c>
      <c r="B14" s="7"/>
      <c r="C14" s="43"/>
      <c r="D14" s="7"/>
      <c r="E14" s="13"/>
      <c r="F14" s="7"/>
      <c r="G14" s="7"/>
      <c r="H14" s="8"/>
      <c r="I14" s="9"/>
      <c r="J14" s="9"/>
      <c r="K14" s="9">
        <f t="shared" si="0"/>
        <v>0</v>
      </c>
      <c r="L14" s="9">
        <f t="shared" si="1"/>
        <v>0</v>
      </c>
      <c r="M14" s="11"/>
      <c r="N14" s="33" t="str">
        <f t="shared" si="5"/>
        <v/>
      </c>
      <c r="O14" s="38"/>
      <c r="P14" s="38"/>
      <c r="Q14" s="38"/>
      <c r="R14" s="38"/>
      <c r="S14" s="38"/>
      <c r="T14" s="25">
        <f>IF(COUNTIF($F$11:F14,F14)=1,IF(SUMIF($F$11:$F$155,F14,$N$11:$N$155)&gt;=1000000,1000,SUMIF($F$11:$F$155,F14,$N$11:$N$155)*0.001),0)</f>
        <v>0</v>
      </c>
      <c r="U14" s="25" t="str">
        <f t="shared" ca="1" si="2"/>
        <v/>
      </c>
      <c r="V14" s="9" t="str">
        <f t="shared" si="3"/>
        <v/>
      </c>
      <c r="W14" s="9">
        <f t="shared" si="4"/>
        <v>0</v>
      </c>
      <c r="Z14" s="3" t="b">
        <f>IF(COUNTIF($W$11:W14,W14)=1,IF(W14&lt;&gt;"MALIN CİNSİ 1",IF(W14&lt;&gt;0,ROW(W14),"")))</f>
        <v>0</v>
      </c>
      <c r="AB14" s="26" t="e">
        <f>SMALL($Z$11:$Z$183,ROWS($A$1:A4))</f>
        <v>#NUM!</v>
      </c>
    </row>
    <row r="15" spans="1:40" ht="24.95" customHeight="1" x14ac:dyDescent="0.2">
      <c r="A15" s="6">
        <v>5</v>
      </c>
      <c r="B15" s="7"/>
      <c r="C15" s="43"/>
      <c r="D15" s="7"/>
      <c r="E15" s="13"/>
      <c r="F15" s="7"/>
      <c r="G15" s="7"/>
      <c r="H15" s="8"/>
      <c r="I15" s="9"/>
      <c r="J15" s="9"/>
      <c r="K15" s="9">
        <f t="shared" ref="K15:K19" si="6">IF(I15="",H15*J15,I15*J15)</f>
        <v>0</v>
      </c>
      <c r="L15" s="9">
        <f t="shared" si="1"/>
        <v>0</v>
      </c>
      <c r="M15" s="11"/>
      <c r="N15" s="33" t="str">
        <f t="shared" si="5"/>
        <v/>
      </c>
      <c r="O15" s="38"/>
      <c r="P15" s="38"/>
      <c r="Q15" s="38"/>
      <c r="R15" s="38"/>
      <c r="S15" s="38"/>
      <c r="T15" s="25">
        <f>IF(COUNTIF($F$11:F15,F15)=1,IF(SUMIF($F$11:$F$155,F15,$N$11:$N$155)&gt;=1000000,1000,SUMIF($F$11:$F$155,F15,$N$11:$N$155)*0.001),0)</f>
        <v>0</v>
      </c>
      <c r="U15" s="25" t="str">
        <f t="shared" ca="1" si="2"/>
        <v/>
      </c>
      <c r="V15" s="9" t="str">
        <f t="shared" si="3"/>
        <v/>
      </c>
      <c r="W15" s="9">
        <f t="shared" si="4"/>
        <v>0</v>
      </c>
      <c r="Z15" s="3" t="b">
        <f>IF(COUNTIF($W$11:W15,W15)=1,IF(W15&lt;&gt;"MALIN CİNSİ 1",IF(W15&lt;&gt;0,ROW(W15),"")))</f>
        <v>0</v>
      </c>
      <c r="AB15" s="26" t="e">
        <f>SMALL($Z$11:$Z$183,ROWS($A$1:A5))</f>
        <v>#NUM!</v>
      </c>
    </row>
    <row r="16" spans="1:40" ht="24.95" customHeight="1" x14ac:dyDescent="0.25">
      <c r="A16" s="6">
        <v>6</v>
      </c>
      <c r="B16" s="7"/>
      <c r="C16" s="43"/>
      <c r="D16" s="7"/>
      <c r="E16" s="13"/>
      <c r="F16" s="7"/>
      <c r="G16" s="7"/>
      <c r="H16" s="8"/>
      <c r="I16" s="9"/>
      <c r="J16" s="9"/>
      <c r="K16" s="9">
        <f t="shared" si="6"/>
        <v>0</v>
      </c>
      <c r="L16" s="9">
        <f t="shared" si="1"/>
        <v>0</v>
      </c>
      <c r="M16" s="11"/>
      <c r="N16" s="33" t="str">
        <f t="shared" si="5"/>
        <v/>
      </c>
      <c r="O16" s="38"/>
      <c r="P16" s="38"/>
      <c r="Q16" s="38"/>
      <c r="R16" s="38"/>
      <c r="S16" s="38"/>
      <c r="T16" s="25">
        <f>IF(COUNTIF($F$11:F16,F16)=1,IF(SUMIF($F$11:$F$155,F16,$N$11:$N$155)&gt;=1000000,1000,SUMIF($F$11:$F$155,F16,$N$11:$N$155)*0.001),0)</f>
        <v>0</v>
      </c>
      <c r="U16" s="25" t="str">
        <f t="shared" ca="1" si="2"/>
        <v/>
      </c>
      <c r="V16" s="9" t="str">
        <f t="shared" si="3"/>
        <v/>
      </c>
      <c r="W16" s="9">
        <f t="shared" si="4"/>
        <v>0</v>
      </c>
      <c r="Z16" s="3" t="b">
        <f>IF(COUNTIF($W$11:W16,W16)=1,IF(W16&lt;&gt;"MALIN CİNSİ 1",IF(W16&lt;&gt;0,ROW(W16),"")))</f>
        <v>0</v>
      </c>
      <c r="AB16" s="26" t="e">
        <f>SMALL($Z$11:$Z$183,ROWS($A$1:A6))</f>
        <v>#NUM!</v>
      </c>
      <c r="AN16" s="1"/>
    </row>
    <row r="17" spans="1:40" ht="24.95" customHeight="1" x14ac:dyDescent="0.25">
      <c r="A17" s="6">
        <v>7</v>
      </c>
      <c r="B17" s="7"/>
      <c r="C17" s="43"/>
      <c r="D17" s="7"/>
      <c r="E17" s="13"/>
      <c r="F17" s="7"/>
      <c r="G17" s="7"/>
      <c r="H17" s="8"/>
      <c r="I17" s="9"/>
      <c r="J17" s="9"/>
      <c r="K17" s="9">
        <f t="shared" si="6"/>
        <v>0</v>
      </c>
      <c r="L17" s="9">
        <f t="shared" si="1"/>
        <v>0</v>
      </c>
      <c r="M17" s="11"/>
      <c r="N17" s="33" t="str">
        <f t="shared" si="5"/>
        <v/>
      </c>
      <c r="O17" s="38"/>
      <c r="P17" s="38"/>
      <c r="Q17" s="38"/>
      <c r="R17" s="38"/>
      <c r="S17" s="38"/>
      <c r="T17" s="25">
        <f>IF(COUNTIF($F$11:F17,F17)=1,IF(SUMIF($F$11:$F$155,F17,$N$11:$N$155)&gt;=1000000,1000,SUMIF($F$11:$F$155,F17,$N$11:$N$155)*0.001),0)</f>
        <v>0</v>
      </c>
      <c r="U17" s="25" t="str">
        <f t="shared" ca="1" si="2"/>
        <v/>
      </c>
      <c r="V17" s="9" t="str">
        <f t="shared" si="3"/>
        <v/>
      </c>
      <c r="W17" s="9">
        <f t="shared" si="4"/>
        <v>0</v>
      </c>
      <c r="Z17" s="3" t="b">
        <f>IF(COUNTIF($W$11:W17,W17)=1,IF(W17&lt;&gt;"MALIN CİNSİ 1",IF(W17&lt;&gt;0,ROW(W17),"")))</f>
        <v>0</v>
      </c>
      <c r="AB17" s="26" t="e">
        <f>SMALL($Z$11:$Z$183,ROWS($A$1:A7))</f>
        <v>#NUM!</v>
      </c>
      <c r="AN17" s="1"/>
    </row>
    <row r="18" spans="1:40" ht="24.95" customHeight="1" x14ac:dyDescent="0.2">
      <c r="A18" s="6">
        <v>8</v>
      </c>
      <c r="B18" s="7"/>
      <c r="C18" s="43"/>
      <c r="D18" s="7"/>
      <c r="E18" s="13"/>
      <c r="F18" s="7"/>
      <c r="G18" s="7"/>
      <c r="H18" s="8"/>
      <c r="I18" s="9"/>
      <c r="J18" s="9"/>
      <c r="K18" s="9">
        <f t="shared" si="6"/>
        <v>0</v>
      </c>
      <c r="L18" s="9">
        <f t="shared" si="1"/>
        <v>0</v>
      </c>
      <c r="M18" s="11"/>
      <c r="N18" s="33" t="str">
        <f t="shared" si="5"/>
        <v/>
      </c>
      <c r="O18" s="38"/>
      <c r="P18" s="38"/>
      <c r="Q18" s="38"/>
      <c r="R18" s="38"/>
      <c r="S18" s="38"/>
      <c r="T18" s="25">
        <f>IF(COUNTIF($F$11:F18,F18)=1,IF(SUMIF($F$11:$F$155,F18,$N$11:$N$155)&gt;=1000000,1000,SUMIF($F$11:$F$155,F18,$N$11:$N$155)*0.001),0)</f>
        <v>0</v>
      </c>
      <c r="U18" s="25" t="str">
        <f t="shared" ca="1" si="2"/>
        <v/>
      </c>
      <c r="V18" s="9" t="str">
        <f t="shared" si="3"/>
        <v/>
      </c>
      <c r="W18" s="9">
        <f t="shared" si="4"/>
        <v>0</v>
      </c>
      <c r="Z18" s="3" t="b">
        <f>IF(COUNTIF($W$11:W18,W18)=1,IF(W18&lt;&gt;"MALIN CİNSİ 1",IF(W18&lt;&gt;0,ROW(W18),"")))</f>
        <v>0</v>
      </c>
      <c r="AB18" s="26" t="e">
        <f>SMALL($Z$11:$Z$183,ROWS($A$1:A8))</f>
        <v>#NUM!</v>
      </c>
    </row>
    <row r="19" spans="1:40" ht="24.95" customHeight="1" x14ac:dyDescent="0.2">
      <c r="A19" s="6">
        <v>9</v>
      </c>
      <c r="B19" s="7"/>
      <c r="C19" s="43"/>
      <c r="D19" s="7"/>
      <c r="E19" s="13"/>
      <c r="F19" s="7"/>
      <c r="G19" s="7"/>
      <c r="H19" s="8"/>
      <c r="I19" s="9"/>
      <c r="J19" s="9"/>
      <c r="K19" s="9">
        <f t="shared" si="6"/>
        <v>0</v>
      </c>
      <c r="L19" s="9">
        <f t="shared" si="1"/>
        <v>0</v>
      </c>
      <c r="M19" s="11"/>
      <c r="N19" s="33" t="str">
        <f t="shared" si="5"/>
        <v/>
      </c>
      <c r="O19" s="38"/>
      <c r="P19" s="38"/>
      <c r="Q19" s="38"/>
      <c r="R19" s="38"/>
      <c r="S19" s="38"/>
      <c r="T19" s="25">
        <f>IF(COUNTIF($F$11:F19,F19)=1,IF(SUMIF($F$11:$F$155,F19,$N$11:$N$155)&gt;=1000000,1000,SUMIF($F$11:$F$155,F19,$N$11:$N$155)*0.001),0)</f>
        <v>0</v>
      </c>
      <c r="U19" s="25" t="str">
        <f t="shared" ca="1" si="2"/>
        <v/>
      </c>
      <c r="V19" s="9" t="str">
        <f t="shared" si="3"/>
        <v/>
      </c>
      <c r="W19" s="9">
        <f t="shared" si="4"/>
        <v>0</v>
      </c>
      <c r="Z19" s="3" t="b">
        <f>IF(COUNTIF($W$11:W19,W19)=1,IF(W19&lt;&gt;"MALIN CİNSİ 1",IF(W19&lt;&gt;0,ROW(W19),"")))</f>
        <v>0</v>
      </c>
      <c r="AB19" s="26" t="e">
        <f>SMALL($Z$11:$Z$183,ROWS($A$1:A9))</f>
        <v>#NUM!</v>
      </c>
    </row>
    <row r="20" spans="1:40" ht="24.95" customHeight="1" x14ac:dyDescent="0.2">
      <c r="A20" s="6">
        <v>10</v>
      </c>
      <c r="B20" s="7"/>
      <c r="C20" s="43"/>
      <c r="D20" s="7"/>
      <c r="E20" s="13"/>
      <c r="F20" s="7"/>
      <c r="G20" s="7"/>
      <c r="H20" s="8"/>
      <c r="I20" s="9"/>
      <c r="J20" s="9"/>
      <c r="K20" s="9">
        <f t="shared" ref="K20:K35" si="7">IF(I20="",H20*J20,I20*J20)</f>
        <v>0</v>
      </c>
      <c r="L20" s="9">
        <f t="shared" si="1"/>
        <v>0</v>
      </c>
      <c r="M20" s="11"/>
      <c r="N20" s="33" t="str">
        <f t="shared" si="5"/>
        <v/>
      </c>
      <c r="O20" s="38"/>
      <c r="P20" s="38"/>
      <c r="Q20" s="38"/>
      <c r="R20" s="38"/>
      <c r="S20" s="38"/>
      <c r="T20" s="25">
        <f>IF(COUNTIF($F$11:F20,F20)=1,IF(SUMIF($F$11:$F$155,F20,$N$11:$N$155)&gt;=1000000,1000,SUMIF($F$11:$F$155,F20,$N$11:$N$155)*0.001),0)</f>
        <v>0</v>
      </c>
      <c r="U20" s="25" t="str">
        <f t="shared" ca="1" si="2"/>
        <v/>
      </c>
      <c r="V20" s="9" t="str">
        <f t="shared" si="3"/>
        <v/>
      </c>
      <c r="W20" s="9">
        <f t="shared" si="4"/>
        <v>0</v>
      </c>
      <c r="Z20" s="3" t="b">
        <f>IF(COUNTIF($W$11:W20,W20)=1,IF(W20&lt;&gt;"MALIN CİNSİ 1",IF(W20&lt;&gt;0,ROW(W20),"")))</f>
        <v>0</v>
      </c>
      <c r="AB20" s="26" t="e">
        <f>SMALL($Z$11:$Z$183,ROWS($A$1:A10))</f>
        <v>#NUM!</v>
      </c>
    </row>
    <row r="21" spans="1:40" ht="24.95" customHeight="1" x14ac:dyDescent="0.2">
      <c r="A21" s="6">
        <v>11</v>
      </c>
      <c r="B21" s="7"/>
      <c r="C21" s="43"/>
      <c r="D21" s="7"/>
      <c r="E21" s="13"/>
      <c r="F21" s="7"/>
      <c r="G21" s="7"/>
      <c r="H21" s="8"/>
      <c r="I21" s="9"/>
      <c r="J21" s="9"/>
      <c r="K21" s="9">
        <f t="shared" si="7"/>
        <v>0</v>
      </c>
      <c r="L21" s="9">
        <f t="shared" si="1"/>
        <v>0</v>
      </c>
      <c r="M21" s="11"/>
      <c r="N21" s="33" t="str">
        <f t="shared" si="5"/>
        <v/>
      </c>
      <c r="O21" s="38"/>
      <c r="P21" s="38"/>
      <c r="Q21" s="38"/>
      <c r="R21" s="38"/>
      <c r="S21" s="38"/>
      <c r="T21" s="25">
        <f>IF(COUNTIF($F$11:F21,F21)=1,IF(SUMIF($F$11:$F$155,F21,$N$11:$N$155)&gt;=1000000,1000,SUMIF($F$11:$F$155,F21,$N$11:$N$155)*0.001),0)</f>
        <v>0</v>
      </c>
      <c r="U21" s="25" t="str">
        <f t="shared" ca="1" si="2"/>
        <v/>
      </c>
      <c r="V21" s="9" t="str">
        <f t="shared" si="3"/>
        <v/>
      </c>
      <c r="W21" s="9">
        <f t="shared" si="4"/>
        <v>0</v>
      </c>
      <c r="Z21" s="3" t="b">
        <f>IF(COUNTIF($W$11:W21,W21)=1,IF(W21&lt;&gt;"MALIN CİNSİ 1",IF(W21&lt;&gt;0,ROW(W21),"")))</f>
        <v>0</v>
      </c>
      <c r="AB21" s="26" t="e">
        <f>SMALL($Z$11:$Z$183,ROWS($A$1:A11))</f>
        <v>#NUM!</v>
      </c>
    </row>
    <row r="22" spans="1:40" ht="24.95" customHeight="1" x14ac:dyDescent="0.2">
      <c r="A22" s="6">
        <v>12</v>
      </c>
      <c r="B22" s="7"/>
      <c r="C22" s="43"/>
      <c r="D22" s="7"/>
      <c r="E22" s="13"/>
      <c r="F22" s="7"/>
      <c r="G22" s="7"/>
      <c r="H22" s="8"/>
      <c r="I22" s="9"/>
      <c r="J22" s="9"/>
      <c r="K22" s="9">
        <f t="shared" si="7"/>
        <v>0</v>
      </c>
      <c r="L22" s="9">
        <f t="shared" si="1"/>
        <v>0</v>
      </c>
      <c r="M22" s="11"/>
      <c r="N22" s="33" t="str">
        <f t="shared" si="5"/>
        <v/>
      </c>
      <c r="O22" s="38"/>
      <c r="P22" s="38"/>
      <c r="Q22" s="38"/>
      <c r="R22" s="38"/>
      <c r="S22" s="38"/>
      <c r="T22" s="25">
        <f>IF(COUNTIF($F$11:F22,F22)=1,IF(SUMIF($F$11:$F$155,F22,$N$11:$N$155)&gt;=1000000,1000,SUMIF($F$11:$F$155,F22,$N$11:$N$155)*0.001),0)</f>
        <v>0</v>
      </c>
      <c r="U22" s="25" t="str">
        <f t="shared" ca="1" si="2"/>
        <v/>
      </c>
      <c r="V22" s="9" t="str">
        <f t="shared" si="3"/>
        <v/>
      </c>
      <c r="W22" s="9">
        <f t="shared" si="4"/>
        <v>0</v>
      </c>
      <c r="Z22" s="3" t="b">
        <f>IF(COUNTIF($W$11:W22,W22)=1,IF(W22&lt;&gt;"MALIN CİNSİ 1",IF(W22&lt;&gt;0,ROW(W22),"")))</f>
        <v>0</v>
      </c>
      <c r="AB22" s="26" t="e">
        <f>SMALL($Z$11:$Z$183,ROWS($A$1:A12))</f>
        <v>#NUM!</v>
      </c>
    </row>
    <row r="23" spans="1:40" ht="24.95" customHeight="1" x14ac:dyDescent="0.2">
      <c r="A23" s="6">
        <v>13</v>
      </c>
      <c r="B23" s="7"/>
      <c r="C23" s="43"/>
      <c r="D23" s="7"/>
      <c r="E23" s="13"/>
      <c r="F23" s="7"/>
      <c r="G23" s="7"/>
      <c r="H23" s="8"/>
      <c r="I23" s="9"/>
      <c r="J23" s="9"/>
      <c r="K23" s="9">
        <f t="shared" si="7"/>
        <v>0</v>
      </c>
      <c r="L23" s="9">
        <f t="shared" si="1"/>
        <v>0</v>
      </c>
      <c r="M23" s="11"/>
      <c r="N23" s="33" t="str">
        <f t="shared" si="5"/>
        <v/>
      </c>
      <c r="O23" s="38"/>
      <c r="P23" s="38"/>
      <c r="Q23" s="38"/>
      <c r="R23" s="38"/>
      <c r="S23" s="38"/>
      <c r="T23" s="25">
        <f>IF(COUNTIF($F$11:F23,F23)=1,IF(SUMIF($F$11:$F$155,F23,$N$11:$N$155)&gt;=1000000,1000,SUMIF($F$11:$F$155,F23,$N$11:$N$155)*0.001),0)</f>
        <v>0</v>
      </c>
      <c r="U23" s="25" t="str">
        <f t="shared" ca="1" si="2"/>
        <v/>
      </c>
      <c r="V23" s="9" t="str">
        <f t="shared" si="3"/>
        <v/>
      </c>
      <c r="W23" s="9">
        <f t="shared" si="4"/>
        <v>0</v>
      </c>
      <c r="Z23" s="3" t="b">
        <f>IF(COUNTIF($W$11:W23,W23)=1,IF(W23&lt;&gt;"MALIN CİNSİ 1",IF(W23&lt;&gt;0,ROW(W23),"")))</f>
        <v>0</v>
      </c>
      <c r="AB23" s="26" t="e">
        <f>SMALL($Z$11:$Z$183,ROWS($A$1:A13))</f>
        <v>#NUM!</v>
      </c>
    </row>
    <row r="24" spans="1:40" ht="24.95" customHeight="1" x14ac:dyDescent="0.2">
      <c r="A24" s="6">
        <v>14</v>
      </c>
      <c r="B24" s="7"/>
      <c r="C24" s="43"/>
      <c r="D24" s="7"/>
      <c r="E24" s="13"/>
      <c r="F24" s="7"/>
      <c r="G24" s="7"/>
      <c r="H24" s="8"/>
      <c r="I24" s="9"/>
      <c r="J24" s="9"/>
      <c r="K24" s="9">
        <f t="shared" si="7"/>
        <v>0</v>
      </c>
      <c r="L24" s="9">
        <f t="shared" si="1"/>
        <v>0</v>
      </c>
      <c r="M24" s="11"/>
      <c r="N24" s="33" t="str">
        <f t="shared" si="5"/>
        <v/>
      </c>
      <c r="O24" s="38"/>
      <c r="P24" s="38"/>
      <c r="Q24" s="38"/>
      <c r="R24" s="38"/>
      <c r="S24" s="38"/>
      <c r="T24" s="25">
        <f>IF(COUNTIF($F$11:F24,F24)=1,IF(SUMIF($F$11:$F$155,F24,$N$11:$N$155)&gt;=1000000,1000,SUMIF($F$11:$F$155,F24,$N$11:$N$155)*0.001),0)</f>
        <v>0</v>
      </c>
      <c r="U24" s="25" t="str">
        <f t="shared" ca="1" si="2"/>
        <v/>
      </c>
      <c r="V24" s="9" t="str">
        <f t="shared" si="3"/>
        <v/>
      </c>
      <c r="W24" s="9">
        <f t="shared" si="4"/>
        <v>0</v>
      </c>
      <c r="Z24" s="3" t="b">
        <f>IF(COUNTIF($W$11:W24,W24)=1,IF(W24&lt;&gt;"MALIN CİNSİ 1",IF(W24&lt;&gt;0,ROW(W24),"")))</f>
        <v>0</v>
      </c>
      <c r="AB24" s="26" t="e">
        <f>SMALL($Z$11:$Z$183,ROWS($A$1:A14))</f>
        <v>#NUM!</v>
      </c>
    </row>
    <row r="25" spans="1:40" ht="24.95" customHeight="1" x14ac:dyDescent="0.2">
      <c r="A25" s="6">
        <v>15</v>
      </c>
      <c r="B25" s="7"/>
      <c r="C25" s="43"/>
      <c r="D25" s="7"/>
      <c r="E25" s="13"/>
      <c r="F25" s="7"/>
      <c r="G25" s="7"/>
      <c r="H25" s="8"/>
      <c r="I25" s="9"/>
      <c r="J25" s="9"/>
      <c r="K25" s="9">
        <f t="shared" si="7"/>
        <v>0</v>
      </c>
      <c r="L25" s="9">
        <f t="shared" si="1"/>
        <v>0</v>
      </c>
      <c r="M25" s="11"/>
      <c r="N25" s="33" t="str">
        <f t="shared" si="5"/>
        <v/>
      </c>
      <c r="O25" s="38"/>
      <c r="P25" s="38"/>
      <c r="Q25" s="38"/>
      <c r="R25" s="38"/>
      <c r="S25" s="38"/>
      <c r="T25" s="25">
        <f>IF(COUNTIF($F$11:F25,F25)=1,IF(SUMIF($F$11:$F$155,F25,$N$11:$N$155)&gt;=1000000,1000,SUMIF($F$11:$F$155,F25,$N$11:$N$155)*0.001),0)</f>
        <v>0</v>
      </c>
      <c r="U25" s="25" t="str">
        <f t="shared" ca="1" si="2"/>
        <v/>
      </c>
      <c r="V25" s="9" t="str">
        <f t="shared" si="3"/>
        <v/>
      </c>
      <c r="W25" s="9">
        <f t="shared" si="4"/>
        <v>0</v>
      </c>
      <c r="Z25" s="3" t="b">
        <f>IF(COUNTIF($W$11:W25,W25)=1,IF(W25&lt;&gt;"MALIN CİNSİ 1",IF(W25&lt;&gt;0,ROW(W25),"")))</f>
        <v>0</v>
      </c>
      <c r="AB25" s="26" t="e">
        <f>SMALL($Z$11:$Z$183,ROWS($A$1:A15))</f>
        <v>#NUM!</v>
      </c>
    </row>
    <row r="26" spans="1:40" ht="24.95" customHeight="1" x14ac:dyDescent="0.2">
      <c r="A26" s="6">
        <v>16</v>
      </c>
      <c r="B26" s="7"/>
      <c r="C26" s="43"/>
      <c r="D26" s="7"/>
      <c r="E26" s="13"/>
      <c r="F26" s="7"/>
      <c r="G26" s="7"/>
      <c r="H26" s="8"/>
      <c r="I26" s="9"/>
      <c r="J26" s="9"/>
      <c r="K26" s="9">
        <f t="shared" si="7"/>
        <v>0</v>
      </c>
      <c r="L26" s="9">
        <f t="shared" si="1"/>
        <v>0</v>
      </c>
      <c r="M26" s="11"/>
      <c r="N26" s="33" t="str">
        <f t="shared" si="5"/>
        <v/>
      </c>
      <c r="O26" s="38"/>
      <c r="P26" s="38"/>
      <c r="Q26" s="38"/>
      <c r="R26" s="38"/>
      <c r="S26" s="38"/>
      <c r="T26" s="25">
        <f>IF(COUNTIF($F$11:F26,F26)=1,IF(SUMIF($F$11:$F$155,F26,$N$11:$N$155)&gt;=1000000,1000,SUMIF($F$11:$F$155,F26,$N$11:$N$155)*0.001),0)</f>
        <v>0</v>
      </c>
      <c r="U26" s="25" t="str">
        <f t="shared" ca="1" si="2"/>
        <v/>
      </c>
      <c r="V26" s="9" t="str">
        <f t="shared" si="3"/>
        <v/>
      </c>
      <c r="W26" s="9">
        <f t="shared" si="4"/>
        <v>0</v>
      </c>
      <c r="Z26" s="3" t="b">
        <f>IF(COUNTIF($W$11:W26,W26)=1,IF(W26&lt;&gt;"MALIN CİNSİ 1",IF(W26&lt;&gt;0,ROW(W26),"")))</f>
        <v>0</v>
      </c>
      <c r="AB26" s="26" t="e">
        <f>SMALL($Z$11:$Z$183,ROWS($A$1:A16))</f>
        <v>#NUM!</v>
      </c>
    </row>
    <row r="27" spans="1:40" ht="24.95" customHeight="1" x14ac:dyDescent="0.2">
      <c r="A27" s="6">
        <v>17</v>
      </c>
      <c r="B27" s="7"/>
      <c r="C27" s="43"/>
      <c r="D27" s="7"/>
      <c r="E27" s="13"/>
      <c r="F27" s="7"/>
      <c r="G27" s="7"/>
      <c r="H27" s="8"/>
      <c r="I27" s="9"/>
      <c r="J27" s="9"/>
      <c r="K27" s="9">
        <f t="shared" si="7"/>
        <v>0</v>
      </c>
      <c r="L27" s="9">
        <f t="shared" si="1"/>
        <v>0</v>
      </c>
      <c r="M27" s="11"/>
      <c r="N27" s="33" t="str">
        <f t="shared" si="5"/>
        <v/>
      </c>
      <c r="O27" s="38"/>
      <c r="P27" s="38"/>
      <c r="Q27" s="38"/>
      <c r="R27" s="38"/>
      <c r="S27" s="38"/>
      <c r="T27" s="25">
        <f>IF(COUNTIF($F$11:F27,F27)=1,IF(SUMIF($F$11:$F$155,F27,$N$11:$N$155)&gt;=1000000,1000,SUMIF($F$11:$F$155,F27,$N$11:$N$155)*0.001),0)</f>
        <v>0</v>
      </c>
      <c r="U27" s="25" t="str">
        <f t="shared" ca="1" si="2"/>
        <v/>
      </c>
      <c r="V27" s="9" t="str">
        <f t="shared" si="3"/>
        <v/>
      </c>
      <c r="W27" s="9">
        <f t="shared" si="4"/>
        <v>0</v>
      </c>
      <c r="Z27" s="3" t="b">
        <f>IF(COUNTIF($W$11:W27,W27)=1,IF(W27&lt;&gt;"MALIN CİNSİ 1",IF(W27&lt;&gt;0,ROW(W27),"")))</f>
        <v>0</v>
      </c>
      <c r="AB27" s="26" t="e">
        <f>SMALL($Z$11:$Z$183,ROWS($A$1:A17))</f>
        <v>#NUM!</v>
      </c>
    </row>
    <row r="28" spans="1:40" ht="24.95" customHeight="1" x14ac:dyDescent="0.2">
      <c r="A28" s="6">
        <v>18</v>
      </c>
      <c r="B28" s="7"/>
      <c r="C28" s="43"/>
      <c r="D28" s="7"/>
      <c r="E28" s="13"/>
      <c r="F28" s="7"/>
      <c r="G28" s="7"/>
      <c r="H28" s="8"/>
      <c r="I28" s="9"/>
      <c r="J28" s="9"/>
      <c r="K28" s="9">
        <f t="shared" si="7"/>
        <v>0</v>
      </c>
      <c r="L28" s="9">
        <f t="shared" si="1"/>
        <v>0</v>
      </c>
      <c r="M28" s="11"/>
      <c r="N28" s="33" t="str">
        <f t="shared" si="5"/>
        <v/>
      </c>
      <c r="O28" s="38"/>
      <c r="P28" s="38"/>
      <c r="Q28" s="38"/>
      <c r="R28" s="38"/>
      <c r="S28" s="38"/>
      <c r="T28" s="25">
        <f>IF(COUNTIF($F$11:F28,F28)=1,IF(SUMIF($F$11:$F$155,F28,$N$11:$N$155)&gt;=1000000,1000,SUMIF($F$11:$F$155,F28,$N$11:$N$155)*0.001),0)</f>
        <v>0</v>
      </c>
      <c r="U28" s="25" t="str">
        <f t="shared" ca="1" si="2"/>
        <v/>
      </c>
      <c r="V28" s="9" t="str">
        <f t="shared" si="3"/>
        <v/>
      </c>
      <c r="W28" s="9">
        <f t="shared" si="4"/>
        <v>0</v>
      </c>
      <c r="Z28" s="3" t="b">
        <f>IF(COUNTIF($W$11:W28,W28)=1,IF(W28&lt;&gt;"MALIN CİNSİ 1",IF(W28&lt;&gt;0,ROW(W28),"")))</f>
        <v>0</v>
      </c>
      <c r="AB28" s="26" t="e">
        <f>SMALL($Z$11:$Z$183,ROWS($A$1:A18))</f>
        <v>#NUM!</v>
      </c>
    </row>
    <row r="29" spans="1:40" ht="24.95" customHeight="1" x14ac:dyDescent="0.2">
      <c r="A29" s="6">
        <v>19</v>
      </c>
      <c r="B29" s="7"/>
      <c r="C29" s="43"/>
      <c r="D29" s="7"/>
      <c r="E29" s="13"/>
      <c r="F29" s="7"/>
      <c r="G29" s="7"/>
      <c r="H29" s="8"/>
      <c r="I29" s="9"/>
      <c r="J29" s="9"/>
      <c r="K29" s="9">
        <f t="shared" si="7"/>
        <v>0</v>
      </c>
      <c r="L29" s="9">
        <f t="shared" si="1"/>
        <v>0</v>
      </c>
      <c r="M29" s="11"/>
      <c r="N29" s="33" t="str">
        <f t="shared" si="5"/>
        <v/>
      </c>
      <c r="O29" s="38"/>
      <c r="P29" s="38"/>
      <c r="Q29" s="38"/>
      <c r="R29" s="38"/>
      <c r="S29" s="38"/>
      <c r="T29" s="25">
        <f>IF(COUNTIF($F$11:F29,F29)=1,IF(SUMIF($F$11:$F$155,F29,$N$11:$N$155)&gt;=1000000,1000,SUMIF($F$11:$F$155,F29,$N$11:$N$155)*0.001),0)</f>
        <v>0</v>
      </c>
      <c r="U29" s="25" t="str">
        <f t="shared" ca="1" si="2"/>
        <v/>
      </c>
      <c r="V29" s="9" t="str">
        <f t="shared" si="3"/>
        <v/>
      </c>
      <c r="W29" s="9">
        <f t="shared" si="4"/>
        <v>0</v>
      </c>
      <c r="Z29" s="3" t="b">
        <f>IF(COUNTIF($W$11:W29,W29)=1,IF(W29&lt;&gt;"MALIN CİNSİ 1",IF(W29&lt;&gt;0,ROW(W29),"")))</f>
        <v>0</v>
      </c>
      <c r="AB29" s="26" t="e">
        <f>SMALL($Z$11:$Z$183,ROWS($A$1:A19))</f>
        <v>#NUM!</v>
      </c>
    </row>
    <row r="30" spans="1:40" ht="24.95" customHeight="1" x14ac:dyDescent="0.2">
      <c r="A30" s="6">
        <v>20</v>
      </c>
      <c r="B30" s="7"/>
      <c r="C30" s="43"/>
      <c r="D30" s="7"/>
      <c r="E30" s="13"/>
      <c r="F30" s="7"/>
      <c r="G30" s="7"/>
      <c r="H30" s="8"/>
      <c r="I30" s="9"/>
      <c r="J30" s="9"/>
      <c r="K30" s="9">
        <f t="shared" si="7"/>
        <v>0</v>
      </c>
      <c r="L30" s="9">
        <f t="shared" si="1"/>
        <v>0</v>
      </c>
      <c r="M30" s="11"/>
      <c r="N30" s="33" t="str">
        <f t="shared" si="5"/>
        <v/>
      </c>
      <c r="O30" s="38"/>
      <c r="P30" s="38"/>
      <c r="Q30" s="38"/>
      <c r="R30" s="38"/>
      <c r="S30" s="38"/>
      <c r="T30" s="25">
        <f>IF(COUNTIF($F$11:F30,F30)=1,IF(SUMIF($F$11:$F$155,F30,$N$11:$N$155)&gt;=1000000,1000,SUMIF($F$11:$F$155,F30,$N$11:$N$155)*0.001),0)</f>
        <v>0</v>
      </c>
      <c r="U30" s="25" t="str">
        <f t="shared" ca="1" si="2"/>
        <v/>
      </c>
      <c r="V30" s="9" t="str">
        <f t="shared" si="3"/>
        <v/>
      </c>
      <c r="W30" s="9">
        <f t="shared" si="4"/>
        <v>0</v>
      </c>
      <c r="Z30" s="3" t="b">
        <f>IF(COUNTIF($W$11:W30,W30)=1,IF(W30&lt;&gt;"MALIN CİNSİ 1",IF(W30&lt;&gt;0,ROW(W30),"")))</f>
        <v>0</v>
      </c>
      <c r="AB30" s="26" t="e">
        <f>SMALL($Z$11:$Z$183,ROWS($A$1:A20))</f>
        <v>#NUM!</v>
      </c>
    </row>
    <row r="31" spans="1:40" ht="24.95" customHeight="1" x14ac:dyDescent="0.2">
      <c r="A31" s="6">
        <v>21</v>
      </c>
      <c r="B31" s="7"/>
      <c r="C31" s="43"/>
      <c r="D31" s="7"/>
      <c r="E31" s="13"/>
      <c r="F31" s="7"/>
      <c r="G31" s="7"/>
      <c r="H31" s="8"/>
      <c r="I31" s="9"/>
      <c r="J31" s="9"/>
      <c r="K31" s="9">
        <f t="shared" si="7"/>
        <v>0</v>
      </c>
      <c r="L31" s="9">
        <f t="shared" si="1"/>
        <v>0</v>
      </c>
      <c r="M31" s="11"/>
      <c r="N31" s="33" t="str">
        <f t="shared" si="5"/>
        <v/>
      </c>
      <c r="O31" s="38"/>
      <c r="P31" s="38"/>
      <c r="Q31" s="38"/>
      <c r="R31" s="38"/>
      <c r="S31" s="38"/>
      <c r="T31" s="25">
        <f>IF(COUNTIF($F$11:F31,F31)=1,IF(SUMIF($F$11:$F$155,F31,$N$11:$N$155)&gt;=1000000,1000,SUMIF($F$11:$F$155,F31,$N$11:$N$155)*0.001),0)</f>
        <v>0</v>
      </c>
      <c r="U31" s="25" t="str">
        <f t="shared" ca="1" si="2"/>
        <v/>
      </c>
      <c r="V31" s="9" t="str">
        <f t="shared" si="3"/>
        <v/>
      </c>
      <c r="W31" s="9">
        <f t="shared" si="4"/>
        <v>0</v>
      </c>
      <c r="Z31" s="3" t="b">
        <f>IF(COUNTIF($W$11:W31,W31)=1,IF(W31&lt;&gt;"MALIN CİNSİ 1",IF(W31&lt;&gt;0,ROW(W31),"")))</f>
        <v>0</v>
      </c>
      <c r="AB31" s="26" t="e">
        <f>SMALL($Z$11:$Z$183,ROWS($A$1:A21))</f>
        <v>#NUM!</v>
      </c>
    </row>
    <row r="32" spans="1:40" ht="24.95" customHeight="1" x14ac:dyDescent="0.2">
      <c r="A32" s="6">
        <v>22</v>
      </c>
      <c r="B32" s="7"/>
      <c r="C32" s="43"/>
      <c r="D32" s="7"/>
      <c r="E32" s="13"/>
      <c r="F32" s="7"/>
      <c r="G32" s="7"/>
      <c r="H32" s="8"/>
      <c r="I32" s="9"/>
      <c r="J32" s="9"/>
      <c r="K32" s="9">
        <f t="shared" si="7"/>
        <v>0</v>
      </c>
      <c r="L32" s="9">
        <f t="shared" si="1"/>
        <v>0</v>
      </c>
      <c r="M32" s="11"/>
      <c r="N32" s="33" t="str">
        <f t="shared" si="5"/>
        <v/>
      </c>
      <c r="O32" s="38"/>
      <c r="P32" s="38"/>
      <c r="Q32" s="38"/>
      <c r="R32" s="38"/>
      <c r="S32" s="38"/>
      <c r="T32" s="25">
        <f>IF(COUNTIF($F$11:F32,F32)=1,IF(SUMIF($F$11:$F$155,F32,$N$11:$N$155)&gt;=1000000,1000,SUMIF($F$11:$F$155,F32,$N$11:$N$155)*0.001),0)</f>
        <v>0</v>
      </c>
      <c r="U32" s="25" t="str">
        <f t="shared" ca="1" si="2"/>
        <v/>
      </c>
      <c r="V32" s="9" t="str">
        <f t="shared" si="3"/>
        <v/>
      </c>
      <c r="W32" s="9">
        <f t="shared" si="4"/>
        <v>0</v>
      </c>
      <c r="Z32" s="3" t="b">
        <f>IF(COUNTIF($W$11:W32,W32)=1,IF(W32&lt;&gt;"MALIN CİNSİ 1",IF(W32&lt;&gt;0,ROW(W32),"")))</f>
        <v>0</v>
      </c>
      <c r="AB32" s="26" t="e">
        <f>SMALL($Z$11:$Z$183,ROWS($A$1:A22))</f>
        <v>#NUM!</v>
      </c>
    </row>
    <row r="33" spans="1:28" ht="24.95" customHeight="1" x14ac:dyDescent="0.2">
      <c r="A33" s="6">
        <v>23</v>
      </c>
      <c r="B33" s="7"/>
      <c r="C33" s="43"/>
      <c r="D33" s="7"/>
      <c r="E33" s="13"/>
      <c r="F33" s="7"/>
      <c r="G33" s="7"/>
      <c r="H33" s="8"/>
      <c r="I33" s="9"/>
      <c r="J33" s="9"/>
      <c r="K33" s="9">
        <f t="shared" si="7"/>
        <v>0</v>
      </c>
      <c r="L33" s="9">
        <f t="shared" si="1"/>
        <v>0</v>
      </c>
      <c r="M33" s="11"/>
      <c r="N33" s="33" t="str">
        <f t="shared" si="5"/>
        <v/>
      </c>
      <c r="O33" s="38"/>
      <c r="P33" s="38"/>
      <c r="Q33" s="38"/>
      <c r="R33" s="38"/>
      <c r="S33" s="38"/>
      <c r="T33" s="25">
        <f>IF(COUNTIF($F$11:F33,F33)=1,IF(SUMIF($F$11:$F$155,F33,$N$11:$N$155)&gt;=1000000,1000,SUMIF($F$11:$F$155,F33,$N$11:$N$155)*0.001),0)</f>
        <v>0</v>
      </c>
      <c r="U33" s="25" t="str">
        <f t="shared" ca="1" si="2"/>
        <v/>
      </c>
      <c r="V33" s="9" t="str">
        <f t="shared" si="3"/>
        <v/>
      </c>
      <c r="W33" s="9">
        <f t="shared" si="4"/>
        <v>0</v>
      </c>
      <c r="Z33" s="3" t="b">
        <f>IF(COUNTIF($W$11:W33,W33)=1,IF(W33&lt;&gt;"MALIN CİNSİ 1",IF(W33&lt;&gt;0,ROW(W33),"")))</f>
        <v>0</v>
      </c>
      <c r="AB33" s="26" t="e">
        <f>SMALL($Z$11:$Z$183,ROWS($A$1:A23))</f>
        <v>#NUM!</v>
      </c>
    </row>
    <row r="34" spans="1:28" ht="24.95" customHeight="1" x14ac:dyDescent="0.2">
      <c r="A34" s="6">
        <v>24</v>
      </c>
      <c r="B34" s="7"/>
      <c r="C34" s="43"/>
      <c r="D34" s="7"/>
      <c r="E34" s="13"/>
      <c r="F34" s="7"/>
      <c r="G34" s="7"/>
      <c r="H34" s="8"/>
      <c r="I34" s="9"/>
      <c r="J34" s="9"/>
      <c r="K34" s="9">
        <f t="shared" si="7"/>
        <v>0</v>
      </c>
      <c r="L34" s="9">
        <f t="shared" si="1"/>
        <v>0</v>
      </c>
      <c r="M34" s="11"/>
      <c r="N34" s="33" t="str">
        <f t="shared" si="5"/>
        <v/>
      </c>
      <c r="O34" s="38"/>
      <c r="P34" s="38"/>
      <c r="Q34" s="38"/>
      <c r="R34" s="38"/>
      <c r="S34" s="38"/>
      <c r="T34" s="25">
        <f>IF(COUNTIF($F$11:F34,F34)=1,IF(SUMIF($F$11:$F$155,F34,$N$11:$N$155)&gt;=1000000,1000,SUMIF($F$11:$F$155,F34,$N$11:$N$155)*0.001),0)</f>
        <v>0</v>
      </c>
      <c r="U34" s="25" t="str">
        <f t="shared" ca="1" si="2"/>
        <v/>
      </c>
      <c r="V34" s="9" t="str">
        <f t="shared" si="3"/>
        <v/>
      </c>
      <c r="W34" s="9">
        <f t="shared" si="4"/>
        <v>0</v>
      </c>
      <c r="Z34" s="3" t="b">
        <f>IF(COUNTIF($W$11:W34,W34)=1,IF(W34&lt;&gt;"MALIN CİNSİ 1",IF(W34&lt;&gt;0,ROW(W34),"")))</f>
        <v>0</v>
      </c>
      <c r="AB34" s="26" t="e">
        <f>SMALL($Z$11:$Z$183,ROWS($A$1:A24))</f>
        <v>#NUM!</v>
      </c>
    </row>
    <row r="35" spans="1:28" ht="24.95" customHeight="1" thickBot="1" x14ac:dyDescent="0.25">
      <c r="A35" s="6">
        <v>25</v>
      </c>
      <c r="B35" s="7"/>
      <c r="C35" s="43"/>
      <c r="D35" s="7"/>
      <c r="E35" s="13"/>
      <c r="F35" s="7"/>
      <c r="G35" s="7"/>
      <c r="H35" s="8"/>
      <c r="I35" s="9"/>
      <c r="J35" s="9"/>
      <c r="K35" s="9">
        <f t="shared" si="7"/>
        <v>0</v>
      </c>
      <c r="L35" s="9">
        <f t="shared" si="1"/>
        <v>0</v>
      </c>
      <c r="M35" s="11"/>
      <c r="N35" s="33" t="str">
        <f t="shared" si="5"/>
        <v/>
      </c>
      <c r="O35" s="38"/>
      <c r="P35" s="38"/>
      <c r="Q35" s="38"/>
      <c r="R35" s="38"/>
      <c r="S35" s="38"/>
      <c r="T35" s="25">
        <f>IF(COUNTIF($F$11:F35,F35)=1,IF(SUMIF($F$11:$F$155,F35,$N$11:$N$155)&gt;=1000000,1000,SUMIF($F$11:$F$155,F35,$N$11:$N$155)*0.001),0)</f>
        <v>0</v>
      </c>
      <c r="U35" s="25" t="str">
        <f t="shared" ca="1" si="2"/>
        <v/>
      </c>
      <c r="V35" s="9" t="str">
        <f t="shared" si="3"/>
        <v/>
      </c>
      <c r="W35" s="9">
        <f t="shared" si="4"/>
        <v>0</v>
      </c>
      <c r="Z35" s="3" t="b">
        <f>IF(COUNTIF($W$11:W35,W35)=1,IF(W35&lt;&gt;"MALIN CİNSİ 1",IF(W35&lt;&gt;0,ROW(W35),"")))</f>
        <v>0</v>
      </c>
      <c r="AB35" s="26" t="e">
        <f>SMALL($Z$11:$Z$183,ROWS($A$1:A25))</f>
        <v>#NUM!</v>
      </c>
    </row>
    <row r="36" spans="1:28" ht="24.95" customHeight="1" thickTop="1" thickBot="1" x14ac:dyDescent="0.3">
      <c r="A36" s="14" t="s">
        <v>26</v>
      </c>
      <c r="G36" s="5" t="s">
        <v>12</v>
      </c>
      <c r="H36" s="44">
        <f>SUM(H11:H35)</f>
        <v>0</v>
      </c>
      <c r="I36" s="45">
        <f>SUM(I11:I35)</f>
        <v>0</v>
      </c>
      <c r="J36" s="46"/>
      <c r="K36" s="45">
        <f t="shared" ref="K36:V36" si="8">SUM(K11:K35)</f>
        <v>0</v>
      </c>
      <c r="L36" s="45">
        <f t="shared" si="8"/>
        <v>0</v>
      </c>
      <c r="M36" s="45">
        <f t="shared" si="8"/>
        <v>0</v>
      </c>
      <c r="N36" s="45">
        <f t="shared" si="8"/>
        <v>0</v>
      </c>
      <c r="O36" s="38"/>
      <c r="P36" s="38"/>
      <c r="Q36" s="38"/>
      <c r="R36" s="38"/>
      <c r="S36" s="38"/>
      <c r="T36" s="16">
        <f t="shared" si="8"/>
        <v>0</v>
      </c>
      <c r="U36" s="16">
        <f t="shared" ca="1" si="8"/>
        <v>0</v>
      </c>
      <c r="V36" s="16">
        <f t="shared" si="8"/>
        <v>0</v>
      </c>
      <c r="Z36" s="3" t="b">
        <f>IF(COUNTIF($W$11:W36,W36)=1,IF(W36&lt;&gt;"MALIN CİNSİ 1",IF(W36&lt;&gt;0,ROW(W36),"")))</f>
        <v>0</v>
      </c>
      <c r="AB36" s="26" t="e">
        <f>SMALL($Z$11:$Z$183,ROWS($A$1:A26))</f>
        <v>#NUM!</v>
      </c>
    </row>
    <row r="37" spans="1:28" ht="15.95" customHeight="1" thickTop="1" x14ac:dyDescent="0.2">
      <c r="O37" s="38"/>
      <c r="P37" s="38"/>
      <c r="Q37" s="38"/>
      <c r="R37" s="38"/>
      <c r="Z37" s="3" t="b">
        <f>IF(COUNTIF($W$11:W37,W37)=1,IF(W37&lt;&gt;"MALIN CİNSİ 1",IF(W37&lt;&gt;0,ROW(W37),"")))</f>
        <v>0</v>
      </c>
      <c r="AB37" s="26" t="e">
        <f>SMALL($Z$11:$Z$183,ROWS($A$1:A27))</f>
        <v>#NUM!</v>
      </c>
    </row>
    <row r="38" spans="1:28" ht="15.95" customHeight="1" x14ac:dyDescent="0.2">
      <c r="O38" s="38"/>
      <c r="P38" s="38"/>
      <c r="Q38" s="38"/>
      <c r="R38" s="38"/>
      <c r="Z38" s="3" t="b">
        <f>IF(COUNTIF($W$11:W38,W38)=1,IF(W38&lt;&gt;"MALIN CİNSİ 1",IF(W38&lt;&gt;0,ROW(W38),"")))</f>
        <v>0</v>
      </c>
      <c r="AB38" s="26" t="e">
        <f>SMALL($Z$11:$Z$183,ROWS($A$1:A28))</f>
        <v>#NUM!</v>
      </c>
    </row>
    <row r="39" spans="1:28" ht="15.95" customHeight="1" thickBot="1" x14ac:dyDescent="0.25">
      <c r="B39" s="15"/>
      <c r="O39" s="38"/>
      <c r="P39" s="38"/>
      <c r="Q39" s="38"/>
      <c r="R39" s="38"/>
      <c r="Z39" s="3" t="b">
        <f>IF(COUNTIF($W$11:W39,W39)=1,IF(W39&lt;&gt;"MALIN CİNSİ 1",IF(W39&lt;&gt;0,ROW(W39),"")))</f>
        <v>0</v>
      </c>
      <c r="AB39" s="26" t="e">
        <f>SMALL($Z$11:$Z$183,ROWS($A$1:A29))</f>
        <v>#NUM!</v>
      </c>
    </row>
    <row r="40" spans="1:28" ht="15.95" customHeight="1" x14ac:dyDescent="0.25">
      <c r="A40" s="59" t="s">
        <v>27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38"/>
      <c r="P40" s="38"/>
      <c r="Q40" s="38"/>
      <c r="R40" s="38"/>
      <c r="S40" s="38"/>
      <c r="T40" s="19"/>
      <c r="U40" s="19"/>
      <c r="V40" s="19"/>
      <c r="W40" s="1"/>
      <c r="Z40" s="3" t="b">
        <f>IF(COUNTIF($W$11:W40,W40)=1,IF(W40&lt;&gt;"MALIN CİNSİ 1",IF(W40&lt;&gt;0,ROW(W40),"")))</f>
        <v>0</v>
      </c>
      <c r="AB40" s="26" t="e">
        <f>SMALL($Z$11:$Z$183,ROWS($A$1:A30))</f>
        <v>#NUM!</v>
      </c>
    </row>
    <row r="41" spans="1:28" ht="15.95" customHeight="1" x14ac:dyDescent="0.2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38"/>
      <c r="P41" s="38"/>
      <c r="Q41" s="38"/>
      <c r="R41" s="38"/>
      <c r="S41" s="38"/>
      <c r="T41" s="19"/>
      <c r="U41" s="19"/>
      <c r="V41" s="19"/>
      <c r="W41" s="1"/>
      <c r="Z41" s="3" t="b">
        <f>IF(COUNTIF($W$11:W41,W41)=1,IF(W41&lt;&gt;"MALIN CİNSİ 1",IF(W41&lt;&gt;0,ROW(W41),"")))</f>
        <v>0</v>
      </c>
      <c r="AB41" s="26" t="e">
        <f>SMALL($Z$11:$Z$183,ROWS($A$1:A31))</f>
        <v>#NUM!</v>
      </c>
    </row>
    <row r="42" spans="1:28" ht="15.95" customHeight="1" x14ac:dyDescent="0.2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38"/>
      <c r="P42" s="38"/>
      <c r="Q42" s="38"/>
      <c r="R42" s="38"/>
      <c r="S42" s="38"/>
      <c r="T42" s="19"/>
      <c r="U42" s="19"/>
      <c r="V42" s="19"/>
      <c r="W42" s="1"/>
      <c r="Z42" s="3" t="b">
        <f>IF(COUNTIF($W$11:W42,W42)=1,IF(W42&lt;&gt;"MALIN CİNSİ 1",IF(W42&lt;&gt;0,ROW(W42),"")))</f>
        <v>0</v>
      </c>
      <c r="AB42" s="26" t="e">
        <f>SMALL($Z$11:$Z$183,ROWS($A$1:A32))</f>
        <v>#NUM!</v>
      </c>
    </row>
    <row r="43" spans="1:28" ht="15.95" customHeight="1" x14ac:dyDescent="0.2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38"/>
      <c r="P43" s="38"/>
      <c r="Q43" s="38"/>
      <c r="R43" s="38"/>
      <c r="S43" s="38"/>
      <c r="T43" s="19"/>
      <c r="U43" s="19"/>
      <c r="V43" s="19"/>
      <c r="W43" s="1"/>
      <c r="Z43" s="3" t="b">
        <f>IF(COUNTIF($W$11:W43,W43)=1,IF(W43&lt;&gt;"MALIN CİNSİ 1",IF(W43&lt;&gt;0,ROW(W43),"")))</f>
        <v>0</v>
      </c>
      <c r="AB43" s="26" t="e">
        <f>SMALL($Z$11:$Z$183,ROWS($A$1:A33))</f>
        <v>#NUM!</v>
      </c>
    </row>
    <row r="44" spans="1:28" ht="15.95" customHeight="1" x14ac:dyDescent="0.2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  <c r="O44" s="38"/>
      <c r="P44" s="38"/>
      <c r="Q44" s="38"/>
      <c r="R44" s="38"/>
      <c r="S44" s="38"/>
      <c r="T44" s="19"/>
      <c r="U44" s="19"/>
      <c r="V44" s="19"/>
      <c r="W44" s="1"/>
      <c r="Z44" s="3" t="b">
        <f>IF(COUNTIF($W$11:W44,W44)=1,IF(W44&lt;&gt;"MALIN CİNSİ 1",IF(W44&lt;&gt;0,ROW(W44),"")))</f>
        <v>0</v>
      </c>
      <c r="AB44" s="26" t="e">
        <f>SMALL($Z$11:$Z$183,ROWS($A$1:A34))</f>
        <v>#NUM!</v>
      </c>
    </row>
    <row r="45" spans="1:28" ht="15.95" customHeight="1" thickBot="1" x14ac:dyDescent="0.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38"/>
      <c r="P45" s="38"/>
      <c r="Q45" s="38"/>
      <c r="R45" s="38"/>
      <c r="S45" s="38"/>
      <c r="T45" s="19"/>
      <c r="U45" s="19"/>
      <c r="V45" s="19"/>
      <c r="W45" s="1"/>
      <c r="Z45" s="3" t="b">
        <f>IF(COUNTIF($W$11:W45,W45)=1,IF(W45&lt;&gt;"MALIN CİNSİ 1",IF(W45&lt;&gt;0,ROW(W45),"")))</f>
        <v>0</v>
      </c>
      <c r="AB45" s="26" t="e">
        <f>SMALL($Z$11:$Z$183,ROWS($A$1:A35))</f>
        <v>#NUM!</v>
      </c>
    </row>
    <row r="46" spans="1:28" ht="24.95" customHeight="1" x14ac:dyDescent="0.25">
      <c r="A46" s="54" t="s">
        <v>23</v>
      </c>
      <c r="B46" s="54"/>
      <c r="C46" s="54"/>
      <c r="D46" s="54"/>
      <c r="E46" s="54"/>
      <c r="F46" s="54"/>
      <c r="G46" s="54" t="s">
        <v>24</v>
      </c>
      <c r="H46" s="54"/>
      <c r="I46" s="54"/>
      <c r="J46" s="54"/>
      <c r="K46" s="54" t="s">
        <v>25</v>
      </c>
      <c r="L46" s="54"/>
      <c r="M46" s="54"/>
      <c r="N46" s="54"/>
      <c r="O46" s="38"/>
      <c r="P46" s="38"/>
      <c r="Q46" s="38"/>
      <c r="R46" s="38"/>
      <c r="S46" s="38"/>
      <c r="T46" s="19"/>
      <c r="U46" s="19"/>
      <c r="V46" s="19"/>
      <c r="W46" s="1"/>
      <c r="Z46" s="3" t="b">
        <f>IF(COUNTIF($W$11:W46,W46)=1,IF(W46&lt;&gt;"MALIN CİNSİ 1",IF(W46&lt;&gt;0,ROW(W46),"")))</f>
        <v>0</v>
      </c>
      <c r="AB46" s="26" t="e">
        <f>SMALL($Z$11:$Z$183,ROWS($A$1:A36))</f>
        <v>#NUM!</v>
      </c>
    </row>
    <row r="47" spans="1:28" ht="24.95" customHeight="1" thickBot="1" x14ac:dyDescent="0.3">
      <c r="A47" s="56">
        <f>A8</f>
        <v>0</v>
      </c>
      <c r="B47" s="56"/>
      <c r="C47" s="56"/>
      <c r="D47" s="56"/>
      <c r="E47" s="56"/>
      <c r="F47" s="56"/>
      <c r="G47" s="56">
        <f>G8</f>
        <v>0</v>
      </c>
      <c r="H47" s="56"/>
      <c r="I47" s="56"/>
      <c r="J47" s="56"/>
      <c r="K47" s="56">
        <f>K8</f>
        <v>0</v>
      </c>
      <c r="L47" s="56"/>
      <c r="M47" s="56"/>
      <c r="N47" s="56"/>
      <c r="O47" s="38"/>
      <c r="P47" s="38"/>
      <c r="Q47" s="38"/>
      <c r="R47" s="38"/>
      <c r="S47" s="40"/>
      <c r="T47" s="19"/>
      <c r="U47" s="19"/>
      <c r="V47" s="19"/>
      <c r="W47" s="1"/>
      <c r="Z47" s="3" t="b">
        <f>IF(COUNTIF($W$11:W47,W47)=1,IF(W47&lt;&gt;"MALIN CİNSİ 1",IF(W47&lt;&gt;0,ROW(W47),"")))</f>
        <v>0</v>
      </c>
      <c r="AB47" s="26" t="e">
        <f>SMALL($Z$11:$Z$183,ROWS($A$1:A37))</f>
        <v>#NUM!</v>
      </c>
    </row>
    <row r="48" spans="1:28" ht="15.95" customHeight="1" x14ac:dyDescent="0.2">
      <c r="A48" s="68" t="s">
        <v>7</v>
      </c>
      <c r="B48" s="57" t="s">
        <v>0</v>
      </c>
      <c r="C48" s="71" t="s">
        <v>22</v>
      </c>
      <c r="D48" s="57" t="s">
        <v>1</v>
      </c>
      <c r="E48" s="57" t="s">
        <v>21</v>
      </c>
      <c r="F48" s="57" t="s">
        <v>8</v>
      </c>
      <c r="G48" s="57" t="s">
        <v>2</v>
      </c>
      <c r="H48" s="57" t="s">
        <v>13</v>
      </c>
      <c r="I48" s="57" t="s">
        <v>3</v>
      </c>
      <c r="J48" s="57" t="s">
        <v>20</v>
      </c>
      <c r="K48" s="57" t="s">
        <v>4</v>
      </c>
      <c r="L48" s="57" t="s">
        <v>5</v>
      </c>
      <c r="M48" s="57" t="s">
        <v>6</v>
      </c>
      <c r="N48" s="71" t="s">
        <v>9</v>
      </c>
      <c r="O48" s="38"/>
      <c r="P48" s="38"/>
      <c r="Q48" s="38"/>
      <c r="R48" s="38"/>
      <c r="S48" s="38"/>
      <c r="T48" s="55" t="s">
        <v>10</v>
      </c>
      <c r="U48" s="55" t="s">
        <v>11</v>
      </c>
      <c r="V48" s="55" t="s">
        <v>12</v>
      </c>
      <c r="W48" s="55" t="s">
        <v>14</v>
      </c>
      <c r="Z48" s="3" t="b">
        <f>IF(COUNTIF($W$11:W48,W48)=1,IF(W48&lt;&gt;"MALIN CİNSİ 1",IF(W48&lt;&gt;0,ROW(W48),"")))</f>
        <v>0</v>
      </c>
      <c r="AB48" s="26" t="e">
        <f>SMALL($Z$11:$Z$183,ROWS($A$1:A38))</f>
        <v>#NUM!</v>
      </c>
    </row>
    <row r="49" spans="1:28" ht="15.95" customHeight="1" x14ac:dyDescent="0.2">
      <c r="A49" s="69"/>
      <c r="B49" s="70"/>
      <c r="C49" s="72"/>
      <c r="D49" s="70"/>
      <c r="E49" s="70"/>
      <c r="F49" s="58"/>
      <c r="G49" s="58"/>
      <c r="H49" s="58"/>
      <c r="I49" s="58"/>
      <c r="J49" s="58"/>
      <c r="K49" s="58"/>
      <c r="L49" s="58"/>
      <c r="M49" s="58"/>
      <c r="N49" s="72"/>
      <c r="O49" s="38"/>
      <c r="P49" s="38"/>
      <c r="Q49" s="38"/>
      <c r="R49" s="38"/>
      <c r="S49" s="38"/>
      <c r="T49" s="55"/>
      <c r="U49" s="55"/>
      <c r="V49" s="55"/>
      <c r="W49" s="55"/>
      <c r="Z49" s="3" t="b">
        <f>IF(COUNTIF($W$11:W49,W49)=1,IF(W49&lt;&gt;"MALIN CİNSİ 1",IF(W49&lt;&gt;0,ROW(W49),"")))</f>
        <v>0</v>
      </c>
      <c r="AB49" s="26" t="e">
        <f>SMALL($Z$11:$Z$183,ROWS($A$1:A39))</f>
        <v>#NUM!</v>
      </c>
    </row>
    <row r="50" spans="1:28" ht="24.95" customHeight="1" x14ac:dyDescent="0.2">
      <c r="A50" s="30"/>
      <c r="B50" s="31" t="s">
        <v>28</v>
      </c>
      <c r="C50" s="32"/>
      <c r="D50" s="31"/>
      <c r="E50" s="31"/>
      <c r="F50" s="29"/>
      <c r="G50" s="29"/>
      <c r="H50" s="37">
        <f>H36</f>
        <v>0</v>
      </c>
      <c r="I50" s="37">
        <f>I36</f>
        <v>0</v>
      </c>
      <c r="J50" s="29"/>
      <c r="K50" s="36">
        <f>K36</f>
        <v>0</v>
      </c>
      <c r="L50" s="36">
        <f>L36</f>
        <v>0</v>
      </c>
      <c r="M50" s="36">
        <f>M36</f>
        <v>0</v>
      </c>
      <c r="N50" s="34">
        <f>N36</f>
        <v>0</v>
      </c>
      <c r="O50" s="38"/>
      <c r="P50" s="38"/>
      <c r="Q50" s="38"/>
      <c r="R50" s="38"/>
      <c r="S50" s="38"/>
      <c r="T50" s="28"/>
      <c r="U50" s="28"/>
      <c r="V50" s="28"/>
      <c r="W50" s="28"/>
      <c r="Z50" s="3" t="b">
        <f>IF(COUNTIF($W$11:W50,W50)=1,IF(W50&lt;&gt;"MALIN CİNSİ 1",IF(W50&lt;&gt;0,ROW(W50),"")))</f>
        <v>0</v>
      </c>
      <c r="AB50" s="26" t="e">
        <f>SMALL($Z$11:$Z$183,ROWS($A$1:A40))</f>
        <v>#NUM!</v>
      </c>
    </row>
    <row r="51" spans="1:28" ht="24.95" customHeight="1" x14ac:dyDescent="0.2">
      <c r="A51" s="6">
        <v>26</v>
      </c>
      <c r="B51" s="7"/>
      <c r="C51" s="43"/>
      <c r="D51" s="7"/>
      <c r="E51" s="13"/>
      <c r="F51" s="7"/>
      <c r="G51" s="7"/>
      <c r="H51" s="8"/>
      <c r="I51" s="9"/>
      <c r="J51" s="9"/>
      <c r="K51" s="11">
        <f>IF(I51="",H51*J51,I51*J51)</f>
        <v>0</v>
      </c>
      <c r="L51" s="11">
        <f>K51*$Y$6%</f>
        <v>0</v>
      </c>
      <c r="M51" s="11"/>
      <c r="N51" s="33" t="str">
        <f>IF(B51="","",K51-(L51+M51))</f>
        <v/>
      </c>
      <c r="O51" s="38"/>
      <c r="P51" s="38"/>
      <c r="Q51" s="38"/>
      <c r="R51" s="38"/>
      <c r="S51" s="38"/>
      <c r="T51" s="25">
        <f>IF(COUNTIF($F$11:F51,F51)=1,IF(SUMIF($F$11:$F$155,F51,$N$11:$N$155)&gt;=1000000,1000,SUMIF($F$11:$F$155,F51,$N$11:$N$155)*0.001),0)</f>
        <v>0</v>
      </c>
      <c r="U51" s="25" t="str">
        <f t="shared" ref="U51:U75" ca="1" si="9">IF(B51="","",IF(AND(WEEKDAY(TODAY()-1,2)=7,E51=TODAY()-31),0,IF(AND(WEEKDAY(TODAY()-2,2)=6,E51=TODAY()-31),0,IF(AND(WEEKDAY(TODAY()-2,2)=6,E51=TODAY()-32),0,IF(E51&gt;=TODAY()-30,0,IF(AND(DAY(E51)=DAY($Y$1),E51&gt;TODAY()-56),0,T51/2))))))</f>
        <v/>
      </c>
      <c r="V51" s="9" t="str">
        <f t="shared" ref="V51:V75" si="10">IF(B51="","",T51+U51)</f>
        <v/>
      </c>
      <c r="W51" s="9">
        <f t="shared" ref="W51:W75" si="11">IF(SUMIF($F$11:$F$155,F51,$U$11:$U$155)&gt;0,G51&amp;" "&amp;"CEZA",G51)</f>
        <v>0</v>
      </c>
      <c r="Z51" s="3" t="b">
        <f>IF(COUNTIF($W$11:W51,W51)=1,IF(W51&lt;&gt;"MALIN CİNSİ 1",IF(W51&lt;&gt;0,ROW(W51),"")))</f>
        <v>0</v>
      </c>
      <c r="AB51" s="26" t="e">
        <f>SMALL($Z$11:$Z$183,ROWS($A$1:A41))</f>
        <v>#NUM!</v>
      </c>
    </row>
    <row r="52" spans="1:28" ht="24.95" customHeight="1" x14ac:dyDescent="0.2">
      <c r="A52" s="6">
        <v>27</v>
      </c>
      <c r="B52" s="7"/>
      <c r="C52" s="43"/>
      <c r="D52" s="7"/>
      <c r="E52" s="13"/>
      <c r="F52" s="7"/>
      <c r="G52" s="7"/>
      <c r="H52" s="8"/>
      <c r="I52" s="9"/>
      <c r="J52" s="9"/>
      <c r="K52" s="9">
        <f>IF(I52="",H52*J52,I52*J52)</f>
        <v>0</v>
      </c>
      <c r="L52" s="9">
        <f t="shared" ref="L52:L75" si="12">K52*$Y$6%</f>
        <v>0</v>
      </c>
      <c r="M52" s="11"/>
      <c r="N52" s="33" t="str">
        <f>IF(B52="","",K52-(L52+M52))</f>
        <v/>
      </c>
      <c r="O52" s="38"/>
      <c r="P52" s="38"/>
      <c r="Q52" s="38"/>
      <c r="R52" s="38"/>
      <c r="S52" s="38"/>
      <c r="T52" s="25">
        <f>IF(COUNTIF($F$11:F52,F52)=1,IF(SUMIF($F$11:$F$155,F52,$N$11:$N$155)&gt;=1000000,1000,SUMIF($F$11:$F$155,F52,$N$11:$N$155)*0.001),0)</f>
        <v>0</v>
      </c>
      <c r="U52" s="25" t="str">
        <f t="shared" ca="1" si="9"/>
        <v/>
      </c>
      <c r="V52" s="9" t="str">
        <f t="shared" si="10"/>
        <v/>
      </c>
      <c r="W52" s="9">
        <f t="shared" si="11"/>
        <v>0</v>
      </c>
      <c r="Z52" s="3" t="b">
        <f>IF(COUNTIF($W$11:W52,W52)=1,IF(W52&lt;&gt;"MALIN CİNSİ 1",IF(W52&lt;&gt;0,ROW(W52),"")))</f>
        <v>0</v>
      </c>
      <c r="AB52" s="26" t="e">
        <f>SMALL($Z$11:$Z$183,ROWS($A$1:A42))</f>
        <v>#NUM!</v>
      </c>
    </row>
    <row r="53" spans="1:28" ht="24.95" customHeight="1" x14ac:dyDescent="0.2">
      <c r="A53" s="6">
        <v>28</v>
      </c>
      <c r="B53" s="7"/>
      <c r="C53" s="43"/>
      <c r="D53" s="7"/>
      <c r="E53" s="13"/>
      <c r="F53" s="7"/>
      <c r="G53" s="7"/>
      <c r="H53" s="8"/>
      <c r="I53" s="9"/>
      <c r="J53" s="9"/>
      <c r="K53" s="9">
        <f>IF(I53="",H53*J53,I53*J53)</f>
        <v>0</v>
      </c>
      <c r="L53" s="9">
        <f t="shared" si="12"/>
        <v>0</v>
      </c>
      <c r="M53" s="11"/>
      <c r="N53" s="33" t="str">
        <f t="shared" ref="N53:N75" si="13">IF(B53="","",K53-(L53+M53))</f>
        <v/>
      </c>
      <c r="O53" s="38"/>
      <c r="P53" s="38"/>
      <c r="Q53" s="38"/>
      <c r="R53" s="38"/>
      <c r="S53" s="38"/>
      <c r="T53" s="25">
        <f>IF(COUNTIF($F$11:F53,F53)=1,IF(SUMIF($F$11:$F$155,F53,$N$11:$N$155)&gt;=1000000,1000,SUMIF($F$11:$F$155,F53,$N$11:$N$155)*0.001),0)</f>
        <v>0</v>
      </c>
      <c r="U53" s="25" t="str">
        <f t="shared" ca="1" si="9"/>
        <v/>
      </c>
      <c r="V53" s="9" t="str">
        <f t="shared" si="10"/>
        <v/>
      </c>
      <c r="W53" s="9">
        <f t="shared" si="11"/>
        <v>0</v>
      </c>
      <c r="Z53" s="3" t="b">
        <f>IF(COUNTIF($W$11:W53,W53)=1,IF(W53&lt;&gt;"MALIN CİNSİ 1",IF(W53&lt;&gt;0,ROW(W53),"")))</f>
        <v>0</v>
      </c>
      <c r="AB53" s="26" t="e">
        <f>SMALL($Z$11:$Z$183,ROWS($A$1:A43))</f>
        <v>#NUM!</v>
      </c>
    </row>
    <row r="54" spans="1:28" ht="24.95" customHeight="1" x14ac:dyDescent="0.2">
      <c r="A54" s="6">
        <v>29</v>
      </c>
      <c r="B54" s="7"/>
      <c r="C54" s="43"/>
      <c r="D54" s="7"/>
      <c r="E54" s="13"/>
      <c r="F54" s="7"/>
      <c r="G54" s="7"/>
      <c r="H54" s="8"/>
      <c r="I54" s="9"/>
      <c r="J54" s="9"/>
      <c r="K54" s="9">
        <f t="shared" ref="K54:K75" si="14">IF(I54="",H54*J54,I54*J54)</f>
        <v>0</v>
      </c>
      <c r="L54" s="9">
        <f t="shared" si="12"/>
        <v>0</v>
      </c>
      <c r="M54" s="11"/>
      <c r="N54" s="33" t="str">
        <f t="shared" si="13"/>
        <v/>
      </c>
      <c r="O54" s="38"/>
      <c r="P54" s="38"/>
      <c r="Q54" s="38"/>
      <c r="R54" s="38"/>
      <c r="S54" s="38"/>
      <c r="T54" s="25">
        <f>IF(COUNTIF($F$11:F54,F54)=1,IF(SUMIF($F$11:$F$155,F54,$N$11:$N$155)&gt;=1000000,1000,SUMIF($F$11:$F$155,F54,$N$11:$N$155)*0.001),0)</f>
        <v>0</v>
      </c>
      <c r="U54" s="25" t="str">
        <f t="shared" ca="1" si="9"/>
        <v/>
      </c>
      <c r="V54" s="9" t="str">
        <f t="shared" si="10"/>
        <v/>
      </c>
      <c r="W54" s="9">
        <f t="shared" si="11"/>
        <v>0</v>
      </c>
      <c r="Z54" s="3" t="b">
        <f>IF(COUNTIF($W$11:W54,W54)=1,IF(W54&lt;&gt;"MALIN CİNSİ 1",IF(W54&lt;&gt;0,ROW(W54),"")))</f>
        <v>0</v>
      </c>
      <c r="AB54" s="26" t="e">
        <f>SMALL($Z$11:$Z$183,ROWS($A$1:A44))</f>
        <v>#NUM!</v>
      </c>
    </row>
    <row r="55" spans="1:28" ht="24.95" customHeight="1" x14ac:dyDescent="0.2">
      <c r="A55" s="6">
        <v>30</v>
      </c>
      <c r="B55" s="7"/>
      <c r="C55" s="43"/>
      <c r="D55" s="7"/>
      <c r="E55" s="13"/>
      <c r="F55" s="7"/>
      <c r="G55" s="7"/>
      <c r="H55" s="8"/>
      <c r="I55" s="9"/>
      <c r="J55" s="9"/>
      <c r="K55" s="9">
        <f t="shared" si="14"/>
        <v>0</v>
      </c>
      <c r="L55" s="9">
        <f t="shared" si="12"/>
        <v>0</v>
      </c>
      <c r="M55" s="11"/>
      <c r="N55" s="33" t="str">
        <f t="shared" si="13"/>
        <v/>
      </c>
      <c r="O55" s="38"/>
      <c r="P55" s="38"/>
      <c r="Q55" s="38"/>
      <c r="R55" s="38"/>
      <c r="S55" s="38"/>
      <c r="T55" s="25">
        <f>IF(COUNTIF($F$11:F55,F55)=1,IF(SUMIF($F$11:$F$155,F55,$N$11:$N$155)&gt;=1000000,1000,SUMIF($F$11:$F$155,F55,$N$11:$N$155)*0.001),0)</f>
        <v>0</v>
      </c>
      <c r="U55" s="25" t="str">
        <f t="shared" ca="1" si="9"/>
        <v/>
      </c>
      <c r="V55" s="9" t="str">
        <f t="shared" si="10"/>
        <v/>
      </c>
      <c r="W55" s="9">
        <f t="shared" si="11"/>
        <v>0</v>
      </c>
      <c r="Z55" s="3" t="b">
        <f>IF(COUNTIF($W$11:W55,W55)=1,IF(W55&lt;&gt;"MALIN CİNSİ 1",IF(W55&lt;&gt;0,ROW(W55),"")))</f>
        <v>0</v>
      </c>
      <c r="AB55" s="26" t="e">
        <f>SMALL($Z$11:$Z$183,ROWS($A$1:A45))</f>
        <v>#NUM!</v>
      </c>
    </row>
    <row r="56" spans="1:28" ht="24.95" customHeight="1" x14ac:dyDescent="0.2">
      <c r="A56" s="6">
        <v>31</v>
      </c>
      <c r="B56" s="7"/>
      <c r="C56" s="43"/>
      <c r="D56" s="7"/>
      <c r="E56" s="13"/>
      <c r="F56" s="7"/>
      <c r="G56" s="7"/>
      <c r="H56" s="8"/>
      <c r="I56" s="9"/>
      <c r="J56" s="9"/>
      <c r="K56" s="9">
        <f t="shared" si="14"/>
        <v>0</v>
      </c>
      <c r="L56" s="9">
        <f t="shared" si="12"/>
        <v>0</v>
      </c>
      <c r="M56" s="11"/>
      <c r="N56" s="33" t="str">
        <f t="shared" si="13"/>
        <v/>
      </c>
      <c r="O56" s="38"/>
      <c r="P56" s="38"/>
      <c r="Q56" s="38"/>
      <c r="R56" s="38"/>
      <c r="S56" s="38"/>
      <c r="T56" s="25">
        <f>IF(COUNTIF($F$11:F56,F56)=1,IF(SUMIF($F$11:$F$155,F56,$N$11:$N$155)&gt;=1000000,1000,SUMIF($F$11:$F$155,F56,$N$11:$N$155)*0.001),0)</f>
        <v>0</v>
      </c>
      <c r="U56" s="25" t="str">
        <f t="shared" ca="1" si="9"/>
        <v/>
      </c>
      <c r="V56" s="9" t="str">
        <f t="shared" si="10"/>
        <v/>
      </c>
      <c r="W56" s="9">
        <f t="shared" si="11"/>
        <v>0</v>
      </c>
      <c r="Z56" s="3" t="b">
        <f>IF(COUNTIF($W$11:W56,W56)=1,IF(W56&lt;&gt;"MALIN CİNSİ 1",IF(W56&lt;&gt;0,ROW(W56),"")))</f>
        <v>0</v>
      </c>
      <c r="AB56" s="26" t="e">
        <f>SMALL($Z$11:$Z$183,ROWS($A$1:A46))</f>
        <v>#NUM!</v>
      </c>
    </row>
    <row r="57" spans="1:28" ht="24.95" customHeight="1" x14ac:dyDescent="0.2">
      <c r="A57" s="6">
        <v>32</v>
      </c>
      <c r="B57" s="7"/>
      <c r="C57" s="43"/>
      <c r="D57" s="7"/>
      <c r="E57" s="13"/>
      <c r="F57" s="7"/>
      <c r="G57" s="7"/>
      <c r="H57" s="8"/>
      <c r="I57" s="9"/>
      <c r="J57" s="9"/>
      <c r="K57" s="9">
        <f t="shared" si="14"/>
        <v>0</v>
      </c>
      <c r="L57" s="9">
        <f t="shared" si="12"/>
        <v>0</v>
      </c>
      <c r="M57" s="11"/>
      <c r="N57" s="33" t="str">
        <f t="shared" si="13"/>
        <v/>
      </c>
      <c r="O57" s="38"/>
      <c r="P57" s="38"/>
      <c r="Q57" s="38"/>
      <c r="R57" s="38"/>
      <c r="S57" s="38"/>
      <c r="T57" s="25">
        <f>IF(COUNTIF($F$11:F57,F57)=1,IF(SUMIF($F$11:$F$155,F57,$N$11:$N$155)&gt;=1000000,1000,SUMIF($F$11:$F$155,F57,$N$11:$N$155)*0.001),0)</f>
        <v>0</v>
      </c>
      <c r="U57" s="25" t="str">
        <f t="shared" ca="1" si="9"/>
        <v/>
      </c>
      <c r="V57" s="9" t="str">
        <f t="shared" si="10"/>
        <v/>
      </c>
      <c r="W57" s="9">
        <f t="shared" si="11"/>
        <v>0</v>
      </c>
      <c r="Z57" s="3" t="b">
        <f>IF(COUNTIF($W$11:W57,W57)=1,IF(W57&lt;&gt;"MALIN CİNSİ 1",IF(W57&lt;&gt;0,ROW(W57),"")))</f>
        <v>0</v>
      </c>
      <c r="AB57" s="26" t="e">
        <f>SMALL($Z$11:$Z$183,ROWS($A$1:A47))</f>
        <v>#NUM!</v>
      </c>
    </row>
    <row r="58" spans="1:28" ht="24.95" customHeight="1" x14ac:dyDescent="0.2">
      <c r="A58" s="6">
        <v>33</v>
      </c>
      <c r="B58" s="7"/>
      <c r="C58" s="43"/>
      <c r="D58" s="7"/>
      <c r="E58" s="13"/>
      <c r="F58" s="7"/>
      <c r="G58" s="7"/>
      <c r="H58" s="8"/>
      <c r="I58" s="9"/>
      <c r="J58" s="9"/>
      <c r="K58" s="9">
        <f t="shared" si="14"/>
        <v>0</v>
      </c>
      <c r="L58" s="9">
        <f t="shared" si="12"/>
        <v>0</v>
      </c>
      <c r="M58" s="11"/>
      <c r="N58" s="33" t="str">
        <f t="shared" si="13"/>
        <v/>
      </c>
      <c r="O58" s="38"/>
      <c r="P58" s="38"/>
      <c r="Q58" s="38"/>
      <c r="R58" s="38"/>
      <c r="S58" s="38"/>
      <c r="T58" s="25">
        <f>IF(COUNTIF($F$11:F58,F58)=1,IF(SUMIF($F$11:$F$155,F58,$N$11:$N$155)&gt;=1000000,1000,SUMIF($F$11:$F$155,F58,$N$11:$N$155)*0.001),0)</f>
        <v>0</v>
      </c>
      <c r="U58" s="25" t="str">
        <f t="shared" ca="1" si="9"/>
        <v/>
      </c>
      <c r="V58" s="9" t="str">
        <f t="shared" si="10"/>
        <v/>
      </c>
      <c r="W58" s="9">
        <f t="shared" si="11"/>
        <v>0</v>
      </c>
      <c r="Z58" s="3" t="b">
        <f>IF(COUNTIF($W$11:W58,W58)=1,IF(W58&lt;&gt;"MALIN CİNSİ 1",IF(W58&lt;&gt;0,ROW(W58),"")))</f>
        <v>0</v>
      </c>
      <c r="AB58" s="26" t="e">
        <f>SMALL($Z$11:$Z$183,ROWS($A$1:A48))</f>
        <v>#NUM!</v>
      </c>
    </row>
    <row r="59" spans="1:28" ht="24.95" customHeight="1" x14ac:dyDescent="0.2">
      <c r="A59" s="6">
        <v>34</v>
      </c>
      <c r="B59" s="7"/>
      <c r="C59" s="43"/>
      <c r="D59" s="7"/>
      <c r="E59" s="13"/>
      <c r="F59" s="7"/>
      <c r="G59" s="7"/>
      <c r="H59" s="8"/>
      <c r="I59" s="9"/>
      <c r="J59" s="9"/>
      <c r="K59" s="9">
        <f t="shared" si="14"/>
        <v>0</v>
      </c>
      <c r="L59" s="9">
        <f t="shared" si="12"/>
        <v>0</v>
      </c>
      <c r="M59" s="11"/>
      <c r="N59" s="33" t="str">
        <f t="shared" si="13"/>
        <v/>
      </c>
      <c r="O59" s="38"/>
      <c r="P59" s="38"/>
      <c r="Q59" s="38"/>
      <c r="R59" s="38"/>
      <c r="S59" s="38"/>
      <c r="T59" s="25">
        <f>IF(COUNTIF($F$11:F59,F59)=1,IF(SUMIF($F$11:$F$155,F59,$N$11:$N$155)&gt;=1000000,1000,SUMIF($F$11:$F$155,F59,$N$11:$N$155)*0.001),0)</f>
        <v>0</v>
      </c>
      <c r="U59" s="25" t="str">
        <f t="shared" ca="1" si="9"/>
        <v/>
      </c>
      <c r="V59" s="9" t="str">
        <f t="shared" si="10"/>
        <v/>
      </c>
      <c r="W59" s="9">
        <f t="shared" si="11"/>
        <v>0</v>
      </c>
      <c r="Z59" s="3" t="b">
        <f>IF(COUNTIF($W$11:W59,W59)=1,IF(W59&lt;&gt;"MALIN CİNSİ 1",IF(W59&lt;&gt;0,ROW(W59),"")))</f>
        <v>0</v>
      </c>
      <c r="AB59" s="26" t="e">
        <f>SMALL($Z$11:$Z$183,ROWS($A$1:A49))</f>
        <v>#NUM!</v>
      </c>
    </row>
    <row r="60" spans="1:28" ht="24.95" customHeight="1" x14ac:dyDescent="0.2">
      <c r="A60" s="6">
        <v>35</v>
      </c>
      <c r="B60" s="7"/>
      <c r="C60" s="43"/>
      <c r="D60" s="7"/>
      <c r="E60" s="13"/>
      <c r="F60" s="7"/>
      <c r="G60" s="7"/>
      <c r="H60" s="8"/>
      <c r="I60" s="9"/>
      <c r="J60" s="9"/>
      <c r="K60" s="9">
        <f t="shared" si="14"/>
        <v>0</v>
      </c>
      <c r="L60" s="9">
        <f t="shared" si="12"/>
        <v>0</v>
      </c>
      <c r="M60" s="11"/>
      <c r="N60" s="33" t="str">
        <f t="shared" si="13"/>
        <v/>
      </c>
      <c r="O60" s="38"/>
      <c r="P60" s="38"/>
      <c r="Q60" s="38"/>
      <c r="R60" s="38"/>
      <c r="S60" s="38"/>
      <c r="T60" s="25">
        <f>IF(COUNTIF($F$11:F60,F60)=1,IF(SUMIF($F$11:$F$155,F60,$N$11:$N$155)&gt;=1000000,1000,SUMIF($F$11:$F$155,F60,$N$11:$N$155)*0.001),0)</f>
        <v>0</v>
      </c>
      <c r="U60" s="25" t="str">
        <f t="shared" ca="1" si="9"/>
        <v/>
      </c>
      <c r="V60" s="9" t="str">
        <f t="shared" si="10"/>
        <v/>
      </c>
      <c r="W60" s="9">
        <f t="shared" si="11"/>
        <v>0</v>
      </c>
      <c r="Z60" s="3" t="b">
        <f>IF(COUNTIF($W$11:W60,W60)=1,IF(W60&lt;&gt;"MALIN CİNSİ 1",IF(W60&lt;&gt;0,ROW(W60),"")))</f>
        <v>0</v>
      </c>
      <c r="AB60" s="26" t="e">
        <f>SMALL($Z$11:$Z$183,ROWS($A$1:A50))</f>
        <v>#NUM!</v>
      </c>
    </row>
    <row r="61" spans="1:28" ht="24.95" customHeight="1" x14ac:dyDescent="0.2">
      <c r="A61" s="6">
        <v>36</v>
      </c>
      <c r="B61" s="7"/>
      <c r="C61" s="43"/>
      <c r="D61" s="7"/>
      <c r="E61" s="13"/>
      <c r="F61" s="7"/>
      <c r="G61" s="7"/>
      <c r="H61" s="8"/>
      <c r="I61" s="9"/>
      <c r="J61" s="9"/>
      <c r="K61" s="9">
        <f t="shared" si="14"/>
        <v>0</v>
      </c>
      <c r="L61" s="9">
        <f t="shared" si="12"/>
        <v>0</v>
      </c>
      <c r="M61" s="11"/>
      <c r="N61" s="33" t="str">
        <f t="shared" si="13"/>
        <v/>
      </c>
      <c r="O61" s="38"/>
      <c r="P61" s="38"/>
      <c r="Q61" s="38"/>
      <c r="R61" s="38"/>
      <c r="S61" s="38"/>
      <c r="T61" s="25">
        <f>IF(COUNTIF($F$11:F61,F61)=1,IF(SUMIF($F$11:$F$155,F61,$N$11:$N$155)&gt;=1000000,1000,SUMIF($F$11:$F$155,F61,$N$11:$N$155)*0.001),0)</f>
        <v>0</v>
      </c>
      <c r="U61" s="25" t="str">
        <f t="shared" ca="1" si="9"/>
        <v/>
      </c>
      <c r="V61" s="9" t="str">
        <f t="shared" si="10"/>
        <v/>
      </c>
      <c r="W61" s="9">
        <f t="shared" si="11"/>
        <v>0</v>
      </c>
      <c r="Z61" s="3" t="b">
        <f>IF(COUNTIF($W$11:W61,W61)=1,IF(W61&lt;&gt;"MALIN CİNSİ 1",IF(W61&lt;&gt;0,ROW(W61),"")))</f>
        <v>0</v>
      </c>
      <c r="AB61" s="26" t="e">
        <f>SMALL($Z$11:$Z$183,ROWS($A$1:A51))</f>
        <v>#NUM!</v>
      </c>
    </row>
    <row r="62" spans="1:28" ht="24.95" customHeight="1" x14ac:dyDescent="0.2">
      <c r="A62" s="6">
        <v>37</v>
      </c>
      <c r="B62" s="7"/>
      <c r="C62" s="43"/>
      <c r="D62" s="7"/>
      <c r="E62" s="13"/>
      <c r="F62" s="7"/>
      <c r="G62" s="7"/>
      <c r="H62" s="8"/>
      <c r="I62" s="9"/>
      <c r="J62" s="9"/>
      <c r="K62" s="9">
        <f t="shared" si="14"/>
        <v>0</v>
      </c>
      <c r="L62" s="9">
        <f t="shared" si="12"/>
        <v>0</v>
      </c>
      <c r="M62" s="11"/>
      <c r="N62" s="33" t="str">
        <f t="shared" si="13"/>
        <v/>
      </c>
      <c r="O62" s="38"/>
      <c r="P62" s="38"/>
      <c r="Q62" s="38"/>
      <c r="R62" s="38"/>
      <c r="S62" s="38"/>
      <c r="T62" s="25">
        <f>IF(COUNTIF($F$11:F62,F62)=1,IF(SUMIF($F$11:$F$155,F62,$N$11:$N$155)&gt;=1000000,1000,SUMIF($F$11:$F$155,F62,$N$11:$N$155)*0.001),0)</f>
        <v>0</v>
      </c>
      <c r="U62" s="25" t="str">
        <f t="shared" ca="1" si="9"/>
        <v/>
      </c>
      <c r="V62" s="9" t="str">
        <f t="shared" si="10"/>
        <v/>
      </c>
      <c r="W62" s="9">
        <f t="shared" si="11"/>
        <v>0</v>
      </c>
      <c r="Z62" s="3" t="b">
        <f>IF(COUNTIF($W$11:W62,W62)=1,IF(W62&lt;&gt;"MALIN CİNSİ 1",IF(W62&lt;&gt;0,ROW(W62),"")))</f>
        <v>0</v>
      </c>
      <c r="AB62" s="26" t="e">
        <f>SMALL($Z$11:$Z$183,ROWS($A$1:A52))</f>
        <v>#NUM!</v>
      </c>
    </row>
    <row r="63" spans="1:28" ht="24.95" customHeight="1" x14ac:dyDescent="0.2">
      <c r="A63" s="6">
        <v>38</v>
      </c>
      <c r="B63" s="7"/>
      <c r="C63" s="43"/>
      <c r="D63" s="7"/>
      <c r="E63" s="13"/>
      <c r="F63" s="7"/>
      <c r="G63" s="7"/>
      <c r="H63" s="8"/>
      <c r="I63" s="9"/>
      <c r="J63" s="9"/>
      <c r="K63" s="9">
        <f t="shared" si="14"/>
        <v>0</v>
      </c>
      <c r="L63" s="9">
        <f t="shared" si="12"/>
        <v>0</v>
      </c>
      <c r="M63" s="11"/>
      <c r="N63" s="33" t="str">
        <f t="shared" si="13"/>
        <v/>
      </c>
      <c r="O63" s="38"/>
      <c r="P63" s="38"/>
      <c r="Q63" s="38"/>
      <c r="R63" s="38"/>
      <c r="S63" s="38"/>
      <c r="T63" s="25">
        <f>IF(COUNTIF($F$11:F63,F63)=1,IF(SUMIF($F$11:$F$155,F63,$N$11:$N$155)&gt;=1000000,1000,SUMIF($F$11:$F$155,F63,$N$11:$N$155)*0.001),0)</f>
        <v>0</v>
      </c>
      <c r="U63" s="25" t="str">
        <f t="shared" ca="1" si="9"/>
        <v/>
      </c>
      <c r="V63" s="9" t="str">
        <f t="shared" si="10"/>
        <v/>
      </c>
      <c r="W63" s="9">
        <f t="shared" si="11"/>
        <v>0</v>
      </c>
      <c r="Z63" s="3" t="b">
        <f>IF(COUNTIF($W$11:W63,W63)=1,IF(W63&lt;&gt;"MALIN CİNSİ 1",IF(W63&lt;&gt;0,ROW(W63),"")))</f>
        <v>0</v>
      </c>
      <c r="AB63" s="26" t="e">
        <f>SMALL($Z$11:$Z$183,ROWS($A$1:A53))</f>
        <v>#NUM!</v>
      </c>
    </row>
    <row r="64" spans="1:28" ht="24.95" customHeight="1" x14ac:dyDescent="0.2">
      <c r="A64" s="6">
        <v>39</v>
      </c>
      <c r="B64" s="7"/>
      <c r="C64" s="43"/>
      <c r="D64" s="7"/>
      <c r="E64" s="13"/>
      <c r="F64" s="7"/>
      <c r="G64" s="7"/>
      <c r="H64" s="8"/>
      <c r="I64" s="9"/>
      <c r="J64" s="9"/>
      <c r="K64" s="9">
        <f t="shared" si="14"/>
        <v>0</v>
      </c>
      <c r="L64" s="9">
        <f t="shared" si="12"/>
        <v>0</v>
      </c>
      <c r="M64" s="11"/>
      <c r="N64" s="33" t="str">
        <f t="shared" si="13"/>
        <v/>
      </c>
      <c r="O64" s="38"/>
      <c r="P64" s="38"/>
      <c r="Q64" s="38"/>
      <c r="R64" s="38"/>
      <c r="S64" s="38"/>
      <c r="T64" s="25">
        <f>IF(COUNTIF($F$11:F64,F64)=1,IF(SUMIF($F$11:$F$155,F64,$N$11:$N$155)&gt;=1000000,1000,SUMIF($F$11:$F$155,F64,$N$11:$N$155)*0.001),0)</f>
        <v>0</v>
      </c>
      <c r="U64" s="25" t="str">
        <f t="shared" ca="1" si="9"/>
        <v/>
      </c>
      <c r="V64" s="9" t="str">
        <f t="shared" si="10"/>
        <v/>
      </c>
      <c r="W64" s="9">
        <f t="shared" si="11"/>
        <v>0</v>
      </c>
      <c r="Z64" s="3" t="b">
        <f>IF(COUNTIF($W$11:W64,W64)=1,IF(W64&lt;&gt;"MALIN CİNSİ 1",IF(W64&lt;&gt;0,ROW(W64),"")))</f>
        <v>0</v>
      </c>
      <c r="AB64" s="26" t="e">
        <f>SMALL($Z$11:$Z$183,ROWS($A$1:A54))</f>
        <v>#NUM!</v>
      </c>
    </row>
    <row r="65" spans="1:28" ht="24.95" customHeight="1" x14ac:dyDescent="0.2">
      <c r="A65" s="6">
        <v>40</v>
      </c>
      <c r="B65" s="7"/>
      <c r="C65" s="43"/>
      <c r="D65" s="7"/>
      <c r="E65" s="13"/>
      <c r="F65" s="7"/>
      <c r="G65" s="7"/>
      <c r="H65" s="8"/>
      <c r="I65" s="9"/>
      <c r="J65" s="9"/>
      <c r="K65" s="9">
        <f t="shared" si="14"/>
        <v>0</v>
      </c>
      <c r="L65" s="9">
        <f t="shared" si="12"/>
        <v>0</v>
      </c>
      <c r="M65" s="11"/>
      <c r="N65" s="33" t="str">
        <f t="shared" si="13"/>
        <v/>
      </c>
      <c r="O65" s="38"/>
      <c r="P65" s="38"/>
      <c r="Q65" s="38"/>
      <c r="R65" s="38"/>
      <c r="S65" s="38"/>
      <c r="T65" s="25">
        <f>IF(COUNTIF($F$11:F65,F65)=1,IF(SUMIF($F$11:$F$155,F65,$N$11:$N$155)&gt;=1000000,1000,SUMIF($F$11:$F$155,F65,$N$11:$N$155)*0.001),0)</f>
        <v>0</v>
      </c>
      <c r="U65" s="25" t="str">
        <f t="shared" ca="1" si="9"/>
        <v/>
      </c>
      <c r="V65" s="9" t="str">
        <f t="shared" si="10"/>
        <v/>
      </c>
      <c r="W65" s="9">
        <f t="shared" si="11"/>
        <v>0</v>
      </c>
      <c r="Z65" s="3" t="b">
        <f>IF(COUNTIF($W$11:W65,W65)=1,IF(W65&lt;&gt;"MALIN CİNSİ 1",IF(W65&lt;&gt;0,ROW(W65),"")))</f>
        <v>0</v>
      </c>
      <c r="AB65" s="26" t="e">
        <f>SMALL($Z$11:$Z$183,ROWS($A$1:A55))</f>
        <v>#NUM!</v>
      </c>
    </row>
    <row r="66" spans="1:28" ht="24.95" customHeight="1" x14ac:dyDescent="0.2">
      <c r="A66" s="6">
        <v>41</v>
      </c>
      <c r="B66" s="7"/>
      <c r="C66" s="43"/>
      <c r="D66" s="7"/>
      <c r="E66" s="13"/>
      <c r="F66" s="7"/>
      <c r="G66" s="7"/>
      <c r="H66" s="8"/>
      <c r="I66" s="9"/>
      <c r="J66" s="9"/>
      <c r="K66" s="9">
        <f t="shared" si="14"/>
        <v>0</v>
      </c>
      <c r="L66" s="9">
        <f t="shared" si="12"/>
        <v>0</v>
      </c>
      <c r="M66" s="11"/>
      <c r="N66" s="33" t="str">
        <f t="shared" si="13"/>
        <v/>
      </c>
      <c r="O66" s="38"/>
      <c r="P66" s="38"/>
      <c r="Q66" s="38"/>
      <c r="R66" s="38"/>
      <c r="S66" s="38"/>
      <c r="T66" s="25">
        <f>IF(COUNTIF($F$11:F66,F66)=1,IF(SUMIF($F$11:$F$155,F66,$N$11:$N$155)&gt;=1000000,1000,SUMIF($F$11:$F$155,F66,$N$11:$N$155)*0.001),0)</f>
        <v>0</v>
      </c>
      <c r="U66" s="25" t="str">
        <f t="shared" ca="1" si="9"/>
        <v/>
      </c>
      <c r="V66" s="9" t="str">
        <f t="shared" si="10"/>
        <v/>
      </c>
      <c r="W66" s="9">
        <f t="shared" si="11"/>
        <v>0</v>
      </c>
      <c r="Z66" s="3" t="b">
        <f>IF(COUNTIF($W$11:W66,W66)=1,IF(W66&lt;&gt;"MALIN CİNSİ 1",IF(W66&lt;&gt;0,ROW(W66),"")))</f>
        <v>0</v>
      </c>
      <c r="AB66" s="26" t="e">
        <f>SMALL($Z$11:$Z$183,ROWS($A$1:A56))</f>
        <v>#NUM!</v>
      </c>
    </row>
    <row r="67" spans="1:28" ht="24.95" customHeight="1" x14ac:dyDescent="0.2">
      <c r="A67" s="6">
        <v>42</v>
      </c>
      <c r="B67" s="7"/>
      <c r="C67" s="43"/>
      <c r="D67" s="7"/>
      <c r="E67" s="13"/>
      <c r="F67" s="7"/>
      <c r="G67" s="7"/>
      <c r="H67" s="8"/>
      <c r="I67" s="9"/>
      <c r="J67" s="9"/>
      <c r="K67" s="9">
        <f t="shared" si="14"/>
        <v>0</v>
      </c>
      <c r="L67" s="9">
        <f t="shared" si="12"/>
        <v>0</v>
      </c>
      <c r="M67" s="11"/>
      <c r="N67" s="33" t="str">
        <f t="shared" si="13"/>
        <v/>
      </c>
      <c r="O67" s="38"/>
      <c r="P67" s="38"/>
      <c r="Q67" s="38"/>
      <c r="R67" s="38"/>
      <c r="S67" s="38"/>
      <c r="T67" s="25">
        <f>IF(COUNTIF($F$11:F67,F67)=1,IF(SUMIF($F$11:$F$155,F67,$N$11:$N$155)&gt;=1000000,1000,SUMIF($F$11:$F$155,F67,$N$11:$N$155)*0.001),0)</f>
        <v>0</v>
      </c>
      <c r="U67" s="25" t="str">
        <f t="shared" ca="1" si="9"/>
        <v/>
      </c>
      <c r="V67" s="9" t="str">
        <f t="shared" si="10"/>
        <v/>
      </c>
      <c r="W67" s="9">
        <f t="shared" si="11"/>
        <v>0</v>
      </c>
      <c r="Z67" s="3" t="b">
        <f>IF(COUNTIF($W$11:W67,W67)=1,IF(W67&lt;&gt;"MALIN CİNSİ 1",IF(W67&lt;&gt;0,ROW(W67),"")))</f>
        <v>0</v>
      </c>
      <c r="AB67" s="26" t="e">
        <f>SMALL($Z$11:$Z$183,ROWS($A$1:A57))</f>
        <v>#NUM!</v>
      </c>
    </row>
    <row r="68" spans="1:28" ht="24.95" customHeight="1" x14ac:dyDescent="0.2">
      <c r="A68" s="6">
        <v>43</v>
      </c>
      <c r="B68" s="7"/>
      <c r="C68" s="43"/>
      <c r="D68" s="7"/>
      <c r="E68" s="13"/>
      <c r="F68" s="7"/>
      <c r="G68" s="7"/>
      <c r="H68" s="8"/>
      <c r="I68" s="9"/>
      <c r="J68" s="9"/>
      <c r="K68" s="9">
        <f t="shared" si="14"/>
        <v>0</v>
      </c>
      <c r="L68" s="9">
        <f t="shared" si="12"/>
        <v>0</v>
      </c>
      <c r="M68" s="11"/>
      <c r="N68" s="33" t="str">
        <f t="shared" si="13"/>
        <v/>
      </c>
      <c r="O68" s="38"/>
      <c r="P68" s="38"/>
      <c r="Q68" s="38"/>
      <c r="R68" s="38"/>
      <c r="S68" s="38"/>
      <c r="T68" s="25">
        <f>IF(COUNTIF($F$11:F68,F68)=1,IF(SUMIF($F$11:$F$155,F68,$N$11:$N$155)&gt;=1000000,1000,SUMIF($F$11:$F$155,F68,$N$11:$N$155)*0.001),0)</f>
        <v>0</v>
      </c>
      <c r="U68" s="25" t="str">
        <f t="shared" ca="1" si="9"/>
        <v/>
      </c>
      <c r="V68" s="9" t="str">
        <f t="shared" si="10"/>
        <v/>
      </c>
      <c r="W68" s="9">
        <f t="shared" si="11"/>
        <v>0</v>
      </c>
      <c r="Z68" s="3" t="b">
        <f>IF(COUNTIF($W$11:W68,W68)=1,IF(W68&lt;&gt;"MALIN CİNSİ 1",IF(W68&lt;&gt;0,ROW(W68),"")))</f>
        <v>0</v>
      </c>
      <c r="AB68" s="26" t="e">
        <f>SMALL($Z$11:$Z$183,ROWS($A$1:A58))</f>
        <v>#NUM!</v>
      </c>
    </row>
    <row r="69" spans="1:28" ht="24.95" customHeight="1" x14ac:dyDescent="0.2">
      <c r="A69" s="6">
        <v>44</v>
      </c>
      <c r="B69" s="7"/>
      <c r="C69" s="43"/>
      <c r="D69" s="7"/>
      <c r="E69" s="13"/>
      <c r="F69" s="7"/>
      <c r="G69" s="7"/>
      <c r="H69" s="8"/>
      <c r="I69" s="9"/>
      <c r="J69" s="9"/>
      <c r="K69" s="9">
        <f t="shared" si="14"/>
        <v>0</v>
      </c>
      <c r="L69" s="9">
        <f t="shared" si="12"/>
        <v>0</v>
      </c>
      <c r="M69" s="11"/>
      <c r="N69" s="33" t="str">
        <f t="shared" si="13"/>
        <v/>
      </c>
      <c r="O69" s="38"/>
      <c r="P69" s="38"/>
      <c r="Q69" s="38"/>
      <c r="R69" s="38"/>
      <c r="S69" s="38"/>
      <c r="T69" s="25">
        <f>IF(COUNTIF($F$11:F69,F69)=1,IF(SUMIF($F$11:$F$155,F69,$N$11:$N$155)&gt;=1000000,1000,SUMIF($F$11:$F$155,F69,$N$11:$N$155)*0.001),0)</f>
        <v>0</v>
      </c>
      <c r="U69" s="25" t="str">
        <f t="shared" ca="1" si="9"/>
        <v/>
      </c>
      <c r="V69" s="9" t="str">
        <f t="shared" si="10"/>
        <v/>
      </c>
      <c r="W69" s="9">
        <f t="shared" si="11"/>
        <v>0</v>
      </c>
      <c r="Z69" s="3" t="b">
        <f>IF(COUNTIF($W$11:W69,W69)=1,IF(W69&lt;&gt;"MALIN CİNSİ 1",IF(W69&lt;&gt;0,ROW(W69),"")))</f>
        <v>0</v>
      </c>
      <c r="AB69" s="26" t="e">
        <f>SMALL($Z$11:$Z$183,ROWS($A$1:A59))</f>
        <v>#NUM!</v>
      </c>
    </row>
    <row r="70" spans="1:28" ht="24.95" customHeight="1" x14ac:dyDescent="0.2">
      <c r="A70" s="6">
        <v>45</v>
      </c>
      <c r="B70" s="7"/>
      <c r="C70" s="43"/>
      <c r="D70" s="7"/>
      <c r="E70" s="13"/>
      <c r="F70" s="7"/>
      <c r="G70" s="7"/>
      <c r="H70" s="8"/>
      <c r="I70" s="9"/>
      <c r="J70" s="9"/>
      <c r="K70" s="9">
        <f t="shared" si="14"/>
        <v>0</v>
      </c>
      <c r="L70" s="9">
        <f t="shared" si="12"/>
        <v>0</v>
      </c>
      <c r="M70" s="11"/>
      <c r="N70" s="33" t="str">
        <f t="shared" si="13"/>
        <v/>
      </c>
      <c r="O70" s="38"/>
      <c r="P70" s="38"/>
      <c r="Q70" s="38"/>
      <c r="R70" s="38"/>
      <c r="S70" s="38"/>
      <c r="T70" s="25">
        <f>IF(COUNTIF($F$11:F70,F70)=1,IF(SUMIF($F$11:$F$155,F70,$N$11:$N$155)&gt;=1000000,1000,SUMIF($F$11:$F$155,F70,$N$11:$N$155)*0.001),0)</f>
        <v>0</v>
      </c>
      <c r="U70" s="25" t="str">
        <f t="shared" ca="1" si="9"/>
        <v/>
      </c>
      <c r="V70" s="9" t="str">
        <f t="shared" si="10"/>
        <v/>
      </c>
      <c r="W70" s="9">
        <f t="shared" si="11"/>
        <v>0</v>
      </c>
      <c r="Z70" s="3" t="b">
        <f>IF(COUNTIF($W$11:W70,W70)=1,IF(W70&lt;&gt;"MALIN CİNSİ 1",IF(W70&lt;&gt;0,ROW(W70),"")))</f>
        <v>0</v>
      </c>
      <c r="AB70" s="26" t="e">
        <f>SMALL($Z$11:$Z$183,ROWS($A$1:A60))</f>
        <v>#NUM!</v>
      </c>
    </row>
    <row r="71" spans="1:28" ht="24.95" customHeight="1" x14ac:dyDescent="0.2">
      <c r="A71" s="6">
        <v>46</v>
      </c>
      <c r="B71" s="7"/>
      <c r="C71" s="43"/>
      <c r="D71" s="7"/>
      <c r="E71" s="13"/>
      <c r="F71" s="7"/>
      <c r="G71" s="7"/>
      <c r="H71" s="8"/>
      <c r="I71" s="9"/>
      <c r="J71" s="9"/>
      <c r="K71" s="9">
        <f t="shared" si="14"/>
        <v>0</v>
      </c>
      <c r="L71" s="9">
        <f t="shared" si="12"/>
        <v>0</v>
      </c>
      <c r="M71" s="11"/>
      <c r="N71" s="33" t="str">
        <f t="shared" si="13"/>
        <v/>
      </c>
      <c r="O71" s="38"/>
      <c r="P71" s="38"/>
      <c r="Q71" s="38"/>
      <c r="R71" s="38"/>
      <c r="S71" s="38"/>
      <c r="T71" s="25">
        <f>IF(COUNTIF($F$11:F71,F71)=1,IF(SUMIF($F$11:$F$155,F71,$N$11:$N$155)&gt;=1000000,1000,SUMIF($F$11:$F$155,F71,$N$11:$N$155)*0.001),0)</f>
        <v>0</v>
      </c>
      <c r="U71" s="25" t="str">
        <f t="shared" ca="1" si="9"/>
        <v/>
      </c>
      <c r="V71" s="9" t="str">
        <f t="shared" si="10"/>
        <v/>
      </c>
      <c r="W71" s="9">
        <f t="shared" si="11"/>
        <v>0</v>
      </c>
      <c r="Z71" s="3" t="b">
        <f>IF(COUNTIF($W$11:W71,W71)=1,IF(W71&lt;&gt;"MALIN CİNSİ 1",IF(W71&lt;&gt;0,ROW(W71),"")))</f>
        <v>0</v>
      </c>
      <c r="AB71" s="26" t="e">
        <f>SMALL($Z$11:$Z$183,ROWS($A$1:A61))</f>
        <v>#NUM!</v>
      </c>
    </row>
    <row r="72" spans="1:28" ht="24.95" customHeight="1" x14ac:dyDescent="0.2">
      <c r="A72" s="6">
        <v>47</v>
      </c>
      <c r="B72" s="7"/>
      <c r="C72" s="43"/>
      <c r="D72" s="7"/>
      <c r="E72" s="13"/>
      <c r="F72" s="7"/>
      <c r="G72" s="7"/>
      <c r="H72" s="8"/>
      <c r="I72" s="9"/>
      <c r="J72" s="9"/>
      <c r="K72" s="9">
        <f t="shared" si="14"/>
        <v>0</v>
      </c>
      <c r="L72" s="9">
        <f t="shared" si="12"/>
        <v>0</v>
      </c>
      <c r="M72" s="11"/>
      <c r="N72" s="33" t="str">
        <f t="shared" si="13"/>
        <v/>
      </c>
      <c r="O72" s="38"/>
      <c r="P72" s="38"/>
      <c r="Q72" s="38"/>
      <c r="R72" s="38"/>
      <c r="S72" s="38"/>
      <c r="T72" s="25">
        <f>IF(COUNTIF($F$11:F72,F72)=1,IF(SUMIF($F$11:$F$155,F72,$N$11:$N$155)&gt;=1000000,1000,SUMIF($F$11:$F$155,F72,$N$11:$N$155)*0.001),0)</f>
        <v>0</v>
      </c>
      <c r="U72" s="25" t="str">
        <f t="shared" ca="1" si="9"/>
        <v/>
      </c>
      <c r="V72" s="9" t="str">
        <f t="shared" si="10"/>
        <v/>
      </c>
      <c r="W72" s="9">
        <f t="shared" si="11"/>
        <v>0</v>
      </c>
      <c r="Z72" s="3" t="b">
        <f>IF(COUNTIF($W$11:W72,W72)=1,IF(W72&lt;&gt;"MALIN CİNSİ 1",IF(W72&lt;&gt;0,ROW(W72),"")))</f>
        <v>0</v>
      </c>
      <c r="AB72" s="26" t="e">
        <f>SMALL($Z$11:$Z$183,ROWS($A$1:A62))</f>
        <v>#NUM!</v>
      </c>
    </row>
    <row r="73" spans="1:28" ht="24.95" customHeight="1" x14ac:dyDescent="0.2">
      <c r="A73" s="6">
        <v>48</v>
      </c>
      <c r="B73" s="7"/>
      <c r="C73" s="43"/>
      <c r="D73" s="7"/>
      <c r="E73" s="13"/>
      <c r="F73" s="7"/>
      <c r="G73" s="7"/>
      <c r="H73" s="8"/>
      <c r="I73" s="9"/>
      <c r="J73" s="9"/>
      <c r="K73" s="9">
        <f t="shared" si="14"/>
        <v>0</v>
      </c>
      <c r="L73" s="9">
        <f t="shared" si="12"/>
        <v>0</v>
      </c>
      <c r="M73" s="11"/>
      <c r="N73" s="33" t="str">
        <f t="shared" si="13"/>
        <v/>
      </c>
      <c r="O73" s="38"/>
      <c r="P73" s="38"/>
      <c r="Q73" s="38"/>
      <c r="R73" s="38"/>
      <c r="S73" s="38"/>
      <c r="T73" s="25">
        <f>IF(COUNTIF($F$11:F73,F73)=1,IF(SUMIF($F$11:$F$155,F73,$N$11:$N$155)&gt;=1000000,1000,SUMIF($F$11:$F$155,F73,$N$11:$N$155)*0.001),0)</f>
        <v>0</v>
      </c>
      <c r="U73" s="25" t="str">
        <f t="shared" ca="1" si="9"/>
        <v/>
      </c>
      <c r="V73" s="9" t="str">
        <f t="shared" si="10"/>
        <v/>
      </c>
      <c r="W73" s="9">
        <f t="shared" si="11"/>
        <v>0</v>
      </c>
      <c r="Z73" s="3" t="b">
        <f>IF(COUNTIF($W$11:W73,W73)=1,IF(W73&lt;&gt;"MALIN CİNSİ 1",IF(W73&lt;&gt;0,ROW(W73),"")))</f>
        <v>0</v>
      </c>
      <c r="AB73" s="26" t="e">
        <f>SMALL($Z$11:$Z$183,ROWS($A$1:A63))</f>
        <v>#NUM!</v>
      </c>
    </row>
    <row r="74" spans="1:28" ht="24.95" customHeight="1" x14ac:dyDescent="0.2">
      <c r="A74" s="6">
        <v>49</v>
      </c>
      <c r="B74" s="7"/>
      <c r="C74" s="43"/>
      <c r="D74" s="7"/>
      <c r="E74" s="13"/>
      <c r="F74" s="7"/>
      <c r="G74" s="7"/>
      <c r="H74" s="8"/>
      <c r="I74" s="9"/>
      <c r="J74" s="9"/>
      <c r="K74" s="9">
        <f t="shared" si="14"/>
        <v>0</v>
      </c>
      <c r="L74" s="9">
        <f t="shared" si="12"/>
        <v>0</v>
      </c>
      <c r="M74" s="11"/>
      <c r="N74" s="33" t="str">
        <f t="shared" si="13"/>
        <v/>
      </c>
      <c r="O74" s="38"/>
      <c r="P74" s="38"/>
      <c r="Q74" s="38"/>
      <c r="R74" s="38"/>
      <c r="S74" s="38"/>
      <c r="T74" s="25">
        <f>IF(COUNTIF($F$11:F74,F74)=1,IF(SUMIF($F$11:$F$155,F74,$N$11:$N$155)&gt;=1000000,1000,SUMIF($F$11:$F$155,F74,$N$11:$N$155)*0.001),0)</f>
        <v>0</v>
      </c>
      <c r="U74" s="25" t="str">
        <f t="shared" ca="1" si="9"/>
        <v/>
      </c>
      <c r="V74" s="9" t="str">
        <f t="shared" si="10"/>
        <v/>
      </c>
      <c r="W74" s="9">
        <f t="shared" si="11"/>
        <v>0</v>
      </c>
      <c r="Z74" s="3" t="b">
        <f>IF(COUNTIF($W$11:W74,W74)=1,IF(W74&lt;&gt;"MALIN CİNSİ 1",IF(W74&lt;&gt;0,ROW(W74),"")))</f>
        <v>0</v>
      </c>
      <c r="AB74" s="26" t="e">
        <f>SMALL($Z$11:$Z$183,ROWS($A$1:A64))</f>
        <v>#NUM!</v>
      </c>
    </row>
    <row r="75" spans="1:28" ht="24.95" customHeight="1" thickBot="1" x14ac:dyDescent="0.25">
      <c r="A75" s="6">
        <v>50</v>
      </c>
      <c r="B75" s="7"/>
      <c r="C75" s="43"/>
      <c r="D75" s="7"/>
      <c r="E75" s="13"/>
      <c r="F75" s="7"/>
      <c r="G75" s="7"/>
      <c r="H75" s="8"/>
      <c r="I75" s="9"/>
      <c r="J75" s="9"/>
      <c r="K75" s="9">
        <f t="shared" si="14"/>
        <v>0</v>
      </c>
      <c r="L75" s="9">
        <f t="shared" si="12"/>
        <v>0</v>
      </c>
      <c r="M75" s="11"/>
      <c r="N75" s="33" t="str">
        <f t="shared" si="13"/>
        <v/>
      </c>
      <c r="O75" s="38"/>
      <c r="P75" s="38"/>
      <c r="Q75" s="38"/>
      <c r="R75" s="38"/>
      <c r="S75" s="38"/>
      <c r="T75" s="25">
        <f>IF(COUNTIF($F$11:F75,F75)=1,IF(SUMIF($F$11:$F$155,F75,$N$11:$N$155)&gt;=1000000,1000,SUMIF($F$11:$F$155,F75,$N$11:$N$155)*0.001),0)</f>
        <v>0</v>
      </c>
      <c r="U75" s="25" t="str">
        <f t="shared" ca="1" si="9"/>
        <v/>
      </c>
      <c r="V75" s="9" t="str">
        <f t="shared" si="10"/>
        <v/>
      </c>
      <c r="W75" s="9">
        <f t="shared" si="11"/>
        <v>0</v>
      </c>
      <c r="Z75" s="3" t="b">
        <f>IF(COUNTIF($W$11:W75,W75)=1,IF(W75&lt;&gt;"MALIN CİNSİ 1",IF(W75&lt;&gt;0,ROW(W75),"")))</f>
        <v>0</v>
      </c>
      <c r="AB75" s="26" t="e">
        <f>SMALL($Z$11:$Z$183,ROWS($A$1:A65))</f>
        <v>#NUM!</v>
      </c>
    </row>
    <row r="76" spans="1:28" ht="24.95" customHeight="1" thickTop="1" thickBot="1" x14ac:dyDescent="0.3">
      <c r="A76" s="10" t="s">
        <v>26</v>
      </c>
      <c r="G76" s="5" t="s">
        <v>12</v>
      </c>
      <c r="H76" s="44">
        <f>SUM(H50:H75)</f>
        <v>0</v>
      </c>
      <c r="I76" s="45">
        <f>SUM(I50:I75)</f>
        <v>0</v>
      </c>
      <c r="J76" s="46"/>
      <c r="K76" s="45">
        <f>SUM(K50:K75)</f>
        <v>0</v>
      </c>
      <c r="L76" s="45">
        <f>SUM(L50:L75)</f>
        <v>0</v>
      </c>
      <c r="M76" s="45">
        <f>SUM(M50:M75)</f>
        <v>0</v>
      </c>
      <c r="N76" s="45">
        <f>SUM(N50:N75)</f>
        <v>0</v>
      </c>
      <c r="O76" s="38"/>
      <c r="P76" s="38"/>
      <c r="Q76" s="38"/>
      <c r="R76" s="38"/>
      <c r="S76" s="38"/>
      <c r="T76" s="16"/>
      <c r="U76" s="16"/>
      <c r="V76" s="16"/>
      <c r="Z76" s="3" t="b">
        <f>IF(COUNTIF($W$11:W76,W76)=1,IF(W76&lt;&gt;"MALIN CİNSİ 1",IF(W76&lt;&gt;0,ROW(W76),"")))</f>
        <v>0</v>
      </c>
      <c r="AB76" s="26" t="e">
        <f>SMALL($Z$11:$Z$183,ROWS($A$1:A66))</f>
        <v>#NUM!</v>
      </c>
    </row>
    <row r="77" spans="1:28" ht="15.95" customHeight="1" thickTop="1" x14ac:dyDescent="0.2">
      <c r="O77" s="38"/>
      <c r="P77" s="38"/>
      <c r="Q77" s="38"/>
      <c r="R77" s="38"/>
      <c r="Z77" s="3" t="b">
        <f>IF(COUNTIF($W$11:W77,W77)=1,IF(W77&lt;&gt;"MALIN CİNSİ 1",IF(W77&lt;&gt;0,ROW(W77),"")))</f>
        <v>0</v>
      </c>
      <c r="AB77" s="26" t="e">
        <f>SMALL($Z$11:$Z$183,ROWS($A$1:A67))</f>
        <v>#NUM!</v>
      </c>
    </row>
    <row r="78" spans="1:28" ht="15.95" customHeight="1" x14ac:dyDescent="0.2">
      <c r="O78" s="38"/>
      <c r="P78" s="38"/>
      <c r="Q78" s="38"/>
      <c r="R78" s="38"/>
      <c r="Z78" s="3" t="b">
        <f>IF(COUNTIF($W$11:W78,W78)=1,IF(W78&lt;&gt;"MALIN CİNSİ 1",IF(W78&lt;&gt;0,ROW(W78),"")))</f>
        <v>0</v>
      </c>
      <c r="AB78" s="26" t="e">
        <f>SMALL($Z$11:$Z$183,ROWS($A$1:A68))</f>
        <v>#NUM!</v>
      </c>
    </row>
    <row r="79" spans="1:28" ht="15.95" customHeight="1" thickBot="1" x14ac:dyDescent="0.25">
      <c r="O79" s="38"/>
      <c r="P79" s="38"/>
      <c r="Q79" s="38"/>
      <c r="R79" s="38"/>
      <c r="Z79" s="3" t="b">
        <f>IF(COUNTIF($W$11:W79,W79)=1,IF(W79&lt;&gt;"MALIN CİNSİ 1",IF(W79&lt;&gt;0,ROW(W79),"")))</f>
        <v>0</v>
      </c>
      <c r="AB79" s="26" t="e">
        <f>SMALL($Z$11:$Z$183,ROWS($A$1:A69))</f>
        <v>#NUM!</v>
      </c>
    </row>
    <row r="80" spans="1:28" ht="15.95" customHeight="1" x14ac:dyDescent="0.25">
      <c r="A80" s="59" t="s">
        <v>27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38"/>
      <c r="P80" s="38"/>
      <c r="Q80" s="38"/>
      <c r="R80" s="38"/>
      <c r="S80" s="38"/>
      <c r="T80" s="19"/>
      <c r="U80" s="19"/>
      <c r="V80" s="19"/>
      <c r="W80" s="1"/>
      <c r="Z80" s="3" t="b">
        <f>IF(COUNTIF($W$11:W80,W80)=1,IF(W80&lt;&gt;"MALIN CİNSİ 1",IF(W80&lt;&gt;0,ROW(W80),"")))</f>
        <v>0</v>
      </c>
      <c r="AB80" s="26" t="e">
        <f>SMALL($Z$11:$Z$183,ROWS($A$1:A70))</f>
        <v>#NUM!</v>
      </c>
    </row>
    <row r="81" spans="1:28" ht="15.95" customHeight="1" x14ac:dyDescent="0.2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38"/>
      <c r="P81" s="38"/>
      <c r="Q81" s="38"/>
      <c r="R81" s="38"/>
      <c r="S81" s="38"/>
      <c r="T81" s="19"/>
      <c r="U81" s="19"/>
      <c r="V81" s="19"/>
      <c r="W81" s="1"/>
      <c r="Z81" s="3" t="b">
        <f>IF(COUNTIF($W$11:W81,W81)=1,IF(W81&lt;&gt;"MALIN CİNSİ 1",IF(W81&lt;&gt;0,ROW(W81),"")))</f>
        <v>0</v>
      </c>
      <c r="AB81" s="26" t="e">
        <f>SMALL($Z$11:$Z$183,ROWS($A$1:A71))</f>
        <v>#NUM!</v>
      </c>
    </row>
    <row r="82" spans="1:28" ht="15.95" customHeight="1" x14ac:dyDescent="0.25">
      <c r="A82" s="62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  <c r="O82" s="38"/>
      <c r="P82" s="38"/>
      <c r="Q82" s="38"/>
      <c r="R82" s="38"/>
      <c r="S82" s="38"/>
      <c r="T82" s="19"/>
      <c r="U82" s="19"/>
      <c r="V82" s="19"/>
      <c r="W82" s="1"/>
      <c r="Z82" s="3" t="b">
        <f>IF(COUNTIF($W$11:W82,W82)=1,IF(W82&lt;&gt;"MALIN CİNSİ 1",IF(W82&lt;&gt;0,ROW(W82),"")))</f>
        <v>0</v>
      </c>
      <c r="AB82" s="26" t="e">
        <f>SMALL($Z$11:$Z$183,ROWS($A$1:A72))</f>
        <v>#NUM!</v>
      </c>
    </row>
    <row r="83" spans="1:28" ht="15.95" customHeight="1" x14ac:dyDescent="0.25">
      <c r="A83" s="62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/>
      <c r="O83" s="38"/>
      <c r="P83" s="38"/>
      <c r="Q83" s="38"/>
      <c r="R83" s="38"/>
      <c r="S83" s="38"/>
      <c r="T83" s="19"/>
      <c r="U83" s="19"/>
      <c r="V83" s="19"/>
      <c r="W83" s="1"/>
      <c r="Z83" s="3" t="b">
        <f>IF(COUNTIF($W$11:W83,W83)=1,IF(W83&lt;&gt;"MALIN CİNSİ 1",IF(W83&lt;&gt;0,ROW(W83),"")))</f>
        <v>0</v>
      </c>
      <c r="AB83" s="26" t="e">
        <f>SMALL($Z$11:$Z$183,ROWS($A$1:A73))</f>
        <v>#NUM!</v>
      </c>
    </row>
    <row r="84" spans="1:28" ht="15.95" customHeight="1" x14ac:dyDescent="0.25">
      <c r="A84" s="62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4"/>
      <c r="O84" s="38"/>
      <c r="P84" s="38"/>
      <c r="Q84" s="38"/>
      <c r="R84" s="38"/>
      <c r="S84" s="38"/>
      <c r="T84" s="19"/>
      <c r="U84" s="19"/>
      <c r="V84" s="19"/>
      <c r="W84" s="1"/>
      <c r="Z84" s="3" t="b">
        <f>IF(COUNTIF($W$11:W84,W84)=1,IF(W84&lt;&gt;"MALIN CİNSİ 1",IF(W84&lt;&gt;0,ROW(W84),"")))</f>
        <v>0</v>
      </c>
      <c r="AB84" s="26" t="e">
        <f>SMALL($Z$11:$Z$183,ROWS($A$1:A74))</f>
        <v>#NUM!</v>
      </c>
    </row>
    <row r="85" spans="1:28" ht="15.95" customHeight="1" thickBot="1" x14ac:dyDescent="0.3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38"/>
      <c r="P85" s="38"/>
      <c r="Q85" s="38"/>
      <c r="R85" s="38"/>
      <c r="S85" s="38"/>
      <c r="T85" s="19"/>
      <c r="U85" s="19"/>
      <c r="V85" s="19"/>
      <c r="W85" s="1"/>
      <c r="Z85" s="3" t="b">
        <f>IF(COUNTIF($W$11:W85,W85)=1,IF(W85&lt;&gt;"MALIN CİNSİ 1",IF(W85&lt;&gt;0,ROW(W85),"")))</f>
        <v>0</v>
      </c>
      <c r="AB85" s="26" t="e">
        <f>SMALL($Z$11:$Z$183,ROWS($A$1:A75))</f>
        <v>#NUM!</v>
      </c>
    </row>
    <row r="86" spans="1:28" ht="24.95" customHeight="1" x14ac:dyDescent="0.25">
      <c r="A86" s="54" t="s">
        <v>23</v>
      </c>
      <c r="B86" s="54"/>
      <c r="C86" s="54"/>
      <c r="D86" s="54"/>
      <c r="E86" s="54"/>
      <c r="F86" s="54"/>
      <c r="G86" s="54" t="s">
        <v>24</v>
      </c>
      <c r="H86" s="54"/>
      <c r="I86" s="54"/>
      <c r="J86" s="54"/>
      <c r="K86" s="54" t="s">
        <v>25</v>
      </c>
      <c r="L86" s="54"/>
      <c r="M86" s="54"/>
      <c r="N86" s="54"/>
      <c r="O86" s="38"/>
      <c r="P86" s="38"/>
      <c r="Q86" s="38"/>
      <c r="R86" s="38"/>
      <c r="S86" s="38"/>
      <c r="T86" s="19"/>
      <c r="U86" s="19"/>
      <c r="V86" s="19"/>
      <c r="W86" s="1"/>
      <c r="Z86" s="3" t="b">
        <f>IF(COUNTIF($W$11:W86,W86)=1,IF(W86&lt;&gt;"MALIN CİNSİ 1",IF(W86&lt;&gt;0,ROW(W86),"")))</f>
        <v>0</v>
      </c>
      <c r="AB86" s="26" t="e">
        <f>SMALL($Z$11:$Z$183,ROWS($A$1:A76))</f>
        <v>#NUM!</v>
      </c>
    </row>
    <row r="87" spans="1:28" ht="24.95" customHeight="1" thickBot="1" x14ac:dyDescent="0.3">
      <c r="A87" s="56">
        <f>A8</f>
        <v>0</v>
      </c>
      <c r="B87" s="56"/>
      <c r="C87" s="56"/>
      <c r="D87" s="56"/>
      <c r="E87" s="56"/>
      <c r="F87" s="56"/>
      <c r="G87" s="56">
        <f>G8</f>
        <v>0</v>
      </c>
      <c r="H87" s="56"/>
      <c r="I87" s="56"/>
      <c r="J87" s="56"/>
      <c r="K87" s="56">
        <f>K8</f>
        <v>0</v>
      </c>
      <c r="L87" s="56"/>
      <c r="M87" s="56"/>
      <c r="N87" s="56"/>
      <c r="O87" s="38"/>
      <c r="P87" s="38"/>
      <c r="Q87" s="38"/>
      <c r="R87" s="38"/>
      <c r="S87" s="38"/>
      <c r="T87" s="19"/>
      <c r="U87" s="19"/>
      <c r="V87" s="19"/>
      <c r="W87" s="1"/>
      <c r="Z87" s="3" t="b">
        <f>IF(COUNTIF($W$11:W87,W87)=1,IF(W87&lt;&gt;"MALIN CİNSİ 1",IF(W87&lt;&gt;0,ROW(W87),"")))</f>
        <v>0</v>
      </c>
      <c r="AB87" s="26" t="e">
        <f>SMALL($Z$11:$Z$183,ROWS($A$1:A77))</f>
        <v>#NUM!</v>
      </c>
    </row>
    <row r="88" spans="1:28" ht="15.95" customHeight="1" x14ac:dyDescent="0.2">
      <c r="A88" s="68" t="s">
        <v>7</v>
      </c>
      <c r="B88" s="57" t="s">
        <v>0</v>
      </c>
      <c r="C88" s="71" t="s">
        <v>22</v>
      </c>
      <c r="D88" s="57" t="s">
        <v>1</v>
      </c>
      <c r="E88" s="57" t="s">
        <v>21</v>
      </c>
      <c r="F88" s="57" t="s">
        <v>8</v>
      </c>
      <c r="G88" s="57" t="s">
        <v>2</v>
      </c>
      <c r="H88" s="57" t="s">
        <v>13</v>
      </c>
      <c r="I88" s="57" t="s">
        <v>3</v>
      </c>
      <c r="J88" s="57" t="s">
        <v>20</v>
      </c>
      <c r="K88" s="57" t="s">
        <v>4</v>
      </c>
      <c r="L88" s="57" t="s">
        <v>5</v>
      </c>
      <c r="M88" s="57" t="s">
        <v>6</v>
      </c>
      <c r="N88" s="71" t="s">
        <v>9</v>
      </c>
      <c r="O88" s="38"/>
      <c r="P88" s="38"/>
      <c r="Q88" s="38"/>
      <c r="R88" s="38"/>
      <c r="S88" s="38"/>
      <c r="T88" s="55" t="s">
        <v>10</v>
      </c>
      <c r="U88" s="55" t="s">
        <v>11</v>
      </c>
      <c r="V88" s="55" t="s">
        <v>12</v>
      </c>
      <c r="W88" s="55" t="s">
        <v>14</v>
      </c>
      <c r="Z88" s="3" t="b">
        <f>IF(COUNTIF($W$11:W88,W88)=1,IF(W88&lt;&gt;"MALIN CİNSİ 1",IF(W88&lt;&gt;0,ROW(W88),"")))</f>
        <v>0</v>
      </c>
      <c r="AB88" s="26" t="e">
        <f>SMALL($Z$11:$Z$183,ROWS($A$1:A78))</f>
        <v>#NUM!</v>
      </c>
    </row>
    <row r="89" spans="1:28" ht="15.95" customHeight="1" x14ac:dyDescent="0.2">
      <c r="A89" s="69"/>
      <c r="B89" s="70"/>
      <c r="C89" s="72"/>
      <c r="D89" s="70"/>
      <c r="E89" s="70"/>
      <c r="F89" s="58"/>
      <c r="G89" s="58"/>
      <c r="H89" s="58"/>
      <c r="I89" s="58"/>
      <c r="J89" s="58"/>
      <c r="K89" s="58"/>
      <c r="L89" s="58"/>
      <c r="M89" s="58"/>
      <c r="N89" s="72"/>
      <c r="O89" s="38"/>
      <c r="P89" s="38"/>
      <c r="Q89" s="38"/>
      <c r="R89" s="38"/>
      <c r="S89" s="38"/>
      <c r="T89" s="55"/>
      <c r="U89" s="55"/>
      <c r="V89" s="55"/>
      <c r="W89" s="55"/>
      <c r="Z89" s="3" t="b">
        <f>IF(COUNTIF($W$11:W89,W89)=1,IF(W89&lt;&gt;"MALIN CİNSİ 1",IF(W89&lt;&gt;0,ROW(W89),"")))</f>
        <v>0</v>
      </c>
      <c r="AB89" s="26" t="e">
        <f>SMALL($Z$11:$Z$183,ROWS($A$1:A79))</f>
        <v>#NUM!</v>
      </c>
    </row>
    <row r="90" spans="1:28" ht="24.95" customHeight="1" x14ac:dyDescent="0.2">
      <c r="A90" s="30"/>
      <c r="B90" s="31" t="s">
        <v>28</v>
      </c>
      <c r="C90" s="32"/>
      <c r="D90" s="31"/>
      <c r="E90" s="31"/>
      <c r="F90" s="29"/>
      <c r="G90" s="29"/>
      <c r="H90" s="37">
        <f>H76</f>
        <v>0</v>
      </c>
      <c r="I90" s="37">
        <f>I76</f>
        <v>0</v>
      </c>
      <c r="J90" s="29"/>
      <c r="K90" s="36">
        <f>K76</f>
        <v>0</v>
      </c>
      <c r="L90" s="36">
        <f>L76</f>
        <v>0</v>
      </c>
      <c r="M90" s="36">
        <f>M76</f>
        <v>0</v>
      </c>
      <c r="N90" s="34">
        <f>N76</f>
        <v>0</v>
      </c>
      <c r="O90" s="38"/>
      <c r="P90" s="38"/>
      <c r="Q90" s="38"/>
      <c r="R90" s="38"/>
      <c r="S90" s="38"/>
      <c r="T90" s="28"/>
      <c r="U90" s="28"/>
      <c r="V90" s="28"/>
      <c r="W90" s="28"/>
      <c r="Z90" s="3" t="b">
        <f>IF(COUNTIF($W$11:W90,W90)=1,IF(W90&lt;&gt;"MALIN CİNSİ 1",IF(W90&lt;&gt;0,ROW(W90),"")))</f>
        <v>0</v>
      </c>
      <c r="AB90" s="26" t="e">
        <f>SMALL($Z$11:$Z$183,ROWS($A$1:A80))</f>
        <v>#NUM!</v>
      </c>
    </row>
    <row r="91" spans="1:28" ht="24.95" customHeight="1" x14ac:dyDescent="0.2">
      <c r="A91" s="6">
        <v>51</v>
      </c>
      <c r="B91" s="7"/>
      <c r="C91" s="43"/>
      <c r="D91" s="7"/>
      <c r="E91" s="13"/>
      <c r="F91" s="7"/>
      <c r="G91" s="7"/>
      <c r="H91" s="8"/>
      <c r="I91" s="9"/>
      <c r="J91" s="9"/>
      <c r="K91" s="11">
        <f>IF(I91="",H91*J91,I91*J91)</f>
        <v>0</v>
      </c>
      <c r="L91" s="11">
        <f>K91*$Y$6%</f>
        <v>0</v>
      </c>
      <c r="M91" s="11"/>
      <c r="N91" s="11" t="str">
        <f>IF(B91="","",K91-(L91+M91))</f>
        <v/>
      </c>
      <c r="O91" s="38"/>
      <c r="P91" s="38"/>
      <c r="Q91" s="38"/>
      <c r="R91" s="38"/>
      <c r="S91" s="38"/>
      <c r="T91" s="25">
        <f>IF(COUNTIF($F$11:F91,F91)=1,IF(SUMIF($F$11:$F$155,F91,$N$11:$N$155)&gt;=1000000,1000,SUMIF($F$11:$F$155,F91,$N$11:$N$155)*0.001),0)</f>
        <v>0</v>
      </c>
      <c r="U91" s="25" t="str">
        <f t="shared" ref="U91:U115" ca="1" si="15">IF(B91="","",IF(AND(WEEKDAY(TODAY()-1,2)=7,E91=TODAY()-31),0,IF(AND(WEEKDAY(TODAY()-2,2)=6,E91=TODAY()-31),0,IF(AND(WEEKDAY(TODAY()-2,2)=6,E91=TODAY()-32),0,IF(E91&gt;=TODAY()-30,0,IF(AND(DAY(E91)=DAY($Y$1),E91&gt;TODAY()-56),0,T91/2))))))</f>
        <v/>
      </c>
      <c r="V91" s="9" t="str">
        <f t="shared" ref="V91:V115" si="16">IF(B91="","",T91+U91)</f>
        <v/>
      </c>
      <c r="W91" s="9">
        <f t="shared" ref="W91:W115" si="17">IF(SUMIF($F$11:$F$155,F91,$U$11:$U$155)&gt;0,G91&amp;" "&amp;"CEZA",G91)</f>
        <v>0</v>
      </c>
      <c r="Z91" s="3" t="b">
        <f>IF(COUNTIF($W$11:W91,W91)=1,IF(W91&lt;&gt;"MALIN CİNSİ 1",IF(W91&lt;&gt;0,ROW(W91),"")))</f>
        <v>0</v>
      </c>
      <c r="AB91" s="26" t="e">
        <f>SMALL($Z$11:$Z$183,ROWS($A$1:A81))</f>
        <v>#NUM!</v>
      </c>
    </row>
    <row r="92" spans="1:28" ht="24.95" customHeight="1" x14ac:dyDescent="0.2">
      <c r="A92" s="6">
        <v>52</v>
      </c>
      <c r="B92" s="7"/>
      <c r="C92" s="43"/>
      <c r="D92" s="7"/>
      <c r="E92" s="13"/>
      <c r="F92" s="7"/>
      <c r="G92" s="7"/>
      <c r="H92" s="8"/>
      <c r="I92" s="9"/>
      <c r="J92" s="9"/>
      <c r="K92" s="9">
        <f>IF(I92="",H92*J92,I92*J92)</f>
        <v>0</v>
      </c>
      <c r="L92" s="9">
        <f t="shared" ref="L92:L115" si="18">K92*$Y$6%</f>
        <v>0</v>
      </c>
      <c r="M92" s="11"/>
      <c r="N92" s="33" t="str">
        <f>IF(B92="","",K92-(L92+M92))</f>
        <v/>
      </c>
      <c r="O92" s="38"/>
      <c r="P92" s="38"/>
      <c r="Q92" s="38"/>
      <c r="R92" s="38"/>
      <c r="S92" s="38"/>
      <c r="T92" s="25">
        <f>IF(COUNTIF($F$11:F92,F92)=1,IF(SUMIF($F$11:$F$155,F92,$N$11:$N$155)&gt;=1000000,1000,SUMIF($F$11:$F$155,F92,$N$11:$N$155)*0.001),0)</f>
        <v>0</v>
      </c>
      <c r="U92" s="25" t="str">
        <f t="shared" ca="1" si="15"/>
        <v/>
      </c>
      <c r="V92" s="9" t="str">
        <f t="shared" si="16"/>
        <v/>
      </c>
      <c r="W92" s="9">
        <f t="shared" si="17"/>
        <v>0</v>
      </c>
      <c r="Z92" s="3" t="b">
        <f>IF(COUNTIF($W$11:W92,W92)=1,IF(W92&lt;&gt;"MALIN CİNSİ 1",IF(W92&lt;&gt;0,ROW(W92),"")))</f>
        <v>0</v>
      </c>
      <c r="AB92" s="26" t="e">
        <f>SMALL($Z$11:$Z$183,ROWS($A$1:A82))</f>
        <v>#NUM!</v>
      </c>
    </row>
    <row r="93" spans="1:28" ht="24.95" customHeight="1" x14ac:dyDescent="0.2">
      <c r="A93" s="6">
        <v>53</v>
      </c>
      <c r="B93" s="7"/>
      <c r="C93" s="43"/>
      <c r="D93" s="7"/>
      <c r="E93" s="13"/>
      <c r="F93" s="7"/>
      <c r="G93" s="7"/>
      <c r="H93" s="8"/>
      <c r="I93" s="9"/>
      <c r="J93" s="9"/>
      <c r="K93" s="9">
        <f>IF(I93="",H93*J93,I93*J93)</f>
        <v>0</v>
      </c>
      <c r="L93" s="9">
        <f t="shared" si="18"/>
        <v>0</v>
      </c>
      <c r="M93" s="11"/>
      <c r="N93" s="33" t="str">
        <f t="shared" ref="N93:N115" si="19">IF(B93="","",K93-(L93+M93))</f>
        <v/>
      </c>
      <c r="O93" s="38"/>
      <c r="P93" s="38"/>
      <c r="Q93" s="38"/>
      <c r="R93" s="38"/>
      <c r="S93" s="38"/>
      <c r="T93" s="25">
        <f>IF(COUNTIF($F$11:F93,F93)=1,IF(SUMIF($F$11:$F$155,F93,$N$11:$N$155)&gt;=1000000,1000,SUMIF($F$11:$F$155,F93,$N$11:$N$155)*0.001),0)</f>
        <v>0</v>
      </c>
      <c r="U93" s="25" t="str">
        <f t="shared" ca="1" si="15"/>
        <v/>
      </c>
      <c r="V93" s="9" t="str">
        <f t="shared" si="16"/>
        <v/>
      </c>
      <c r="W93" s="9">
        <f t="shared" si="17"/>
        <v>0</v>
      </c>
      <c r="Z93" s="3" t="b">
        <f>IF(COUNTIF($W$11:W93,W93)=1,IF(W93&lt;&gt;"MALIN CİNSİ 1",IF(W93&lt;&gt;0,ROW(W93),"")))</f>
        <v>0</v>
      </c>
      <c r="AB93" s="26" t="e">
        <f>SMALL($Z$11:$Z$183,ROWS($A$1:A83))</f>
        <v>#NUM!</v>
      </c>
    </row>
    <row r="94" spans="1:28" ht="24.95" customHeight="1" x14ac:dyDescent="0.2">
      <c r="A94" s="6">
        <v>54</v>
      </c>
      <c r="B94" s="7"/>
      <c r="C94" s="43"/>
      <c r="D94" s="7"/>
      <c r="E94" s="13"/>
      <c r="F94" s="7"/>
      <c r="G94" s="7"/>
      <c r="H94" s="8"/>
      <c r="I94" s="9"/>
      <c r="J94" s="9"/>
      <c r="K94" s="9">
        <f t="shared" ref="K94:K115" si="20">IF(I94="",H94*J94,I94*J94)</f>
        <v>0</v>
      </c>
      <c r="L94" s="9">
        <f t="shared" si="18"/>
        <v>0</v>
      </c>
      <c r="M94" s="11"/>
      <c r="N94" s="33" t="str">
        <f t="shared" si="19"/>
        <v/>
      </c>
      <c r="O94" s="38"/>
      <c r="P94" s="38"/>
      <c r="Q94" s="38"/>
      <c r="R94" s="38"/>
      <c r="S94" s="38"/>
      <c r="T94" s="25">
        <f>IF(COUNTIF($F$11:F94,F94)=1,IF(SUMIF($F$11:$F$155,F94,$N$11:$N$155)&gt;=1000000,1000,SUMIF($F$11:$F$155,F94,$N$11:$N$155)*0.001),0)</f>
        <v>0</v>
      </c>
      <c r="U94" s="25" t="str">
        <f t="shared" ca="1" si="15"/>
        <v/>
      </c>
      <c r="V94" s="9" t="str">
        <f t="shared" si="16"/>
        <v/>
      </c>
      <c r="W94" s="9">
        <f t="shared" si="17"/>
        <v>0</v>
      </c>
      <c r="Z94" s="3" t="b">
        <f>IF(COUNTIF($W$11:W94,W94)=1,IF(W94&lt;&gt;"MALIN CİNSİ 1",IF(W94&lt;&gt;0,ROW(W94),"")))</f>
        <v>0</v>
      </c>
      <c r="AB94" s="26" t="e">
        <f>SMALL($Z$11:$Z$183,ROWS($A$1:A84))</f>
        <v>#NUM!</v>
      </c>
    </row>
    <row r="95" spans="1:28" ht="24.95" customHeight="1" x14ac:dyDescent="0.2">
      <c r="A95" s="6">
        <v>55</v>
      </c>
      <c r="B95" s="7"/>
      <c r="C95" s="43"/>
      <c r="D95" s="7"/>
      <c r="E95" s="13"/>
      <c r="F95" s="7"/>
      <c r="G95" s="7"/>
      <c r="H95" s="8"/>
      <c r="I95" s="9"/>
      <c r="J95" s="9"/>
      <c r="K95" s="9">
        <f>IF(I95="",H95*J95,I95*J95)</f>
        <v>0</v>
      </c>
      <c r="L95" s="9">
        <f t="shared" si="18"/>
        <v>0</v>
      </c>
      <c r="M95" s="11"/>
      <c r="N95" s="33" t="str">
        <f>IF(B95="","",K95-(L95+M95))</f>
        <v/>
      </c>
      <c r="O95" s="38"/>
      <c r="P95" s="38"/>
      <c r="Q95" s="38"/>
      <c r="R95" s="38"/>
      <c r="S95" s="38"/>
      <c r="T95" s="25">
        <f>IF(COUNTIF($F$11:F95,F95)=1,IF(SUMIF($F$11:$F$155,F95,$N$11:$N$155)&gt;=1000000,1000,SUMIF($F$11:$F$155,F95,$N$11:$N$155)*0.001),0)</f>
        <v>0</v>
      </c>
      <c r="U95" s="25" t="str">
        <f t="shared" ca="1" si="15"/>
        <v/>
      </c>
      <c r="V95" s="9" t="str">
        <f t="shared" si="16"/>
        <v/>
      </c>
      <c r="W95" s="9">
        <f t="shared" si="17"/>
        <v>0</v>
      </c>
      <c r="Z95" s="3" t="b">
        <f>IF(COUNTIF($W$11:W95,W95)=1,IF(W95&lt;&gt;"MALIN CİNSİ 1",IF(W95&lt;&gt;0,ROW(W95),"")))</f>
        <v>0</v>
      </c>
      <c r="AB95" s="26" t="e">
        <f>SMALL($Z$11:$Z$183,ROWS($A$1:A85))</f>
        <v>#NUM!</v>
      </c>
    </row>
    <row r="96" spans="1:28" ht="24.95" customHeight="1" x14ac:dyDescent="0.2">
      <c r="A96" s="6">
        <v>56</v>
      </c>
      <c r="B96" s="7"/>
      <c r="C96" s="43"/>
      <c r="D96" s="7"/>
      <c r="E96" s="13"/>
      <c r="F96" s="7"/>
      <c r="G96" s="7"/>
      <c r="H96" s="8"/>
      <c r="I96" s="9"/>
      <c r="J96" s="9"/>
      <c r="K96" s="9">
        <f t="shared" si="20"/>
        <v>0</v>
      </c>
      <c r="L96" s="9">
        <f t="shared" si="18"/>
        <v>0</v>
      </c>
      <c r="M96" s="11"/>
      <c r="N96" s="33" t="str">
        <f t="shared" si="19"/>
        <v/>
      </c>
      <c r="O96" s="38"/>
      <c r="P96" s="38"/>
      <c r="Q96" s="38"/>
      <c r="R96" s="38"/>
      <c r="S96" s="38"/>
      <c r="T96" s="25">
        <f>IF(COUNTIF($F$11:F96,F96)=1,IF(SUMIF($F$11:$F$155,F96,$N$11:$N$155)&gt;=1000000,1000,SUMIF($F$11:$F$155,F96,$N$11:$N$155)*0.001),0)</f>
        <v>0</v>
      </c>
      <c r="U96" s="25" t="str">
        <f t="shared" ca="1" si="15"/>
        <v/>
      </c>
      <c r="V96" s="9" t="str">
        <f t="shared" si="16"/>
        <v/>
      </c>
      <c r="W96" s="9">
        <f t="shared" si="17"/>
        <v>0</v>
      </c>
      <c r="Z96" s="3" t="b">
        <f>IF(COUNTIF($W$11:W96,W96)=1,IF(W96&lt;&gt;"MALIN CİNSİ 1",IF(W96&lt;&gt;0,ROW(W96),"")))</f>
        <v>0</v>
      </c>
      <c r="AB96" s="26" t="e">
        <f>SMALL($Z$11:$Z$183,ROWS($A$1:A86))</f>
        <v>#NUM!</v>
      </c>
    </row>
    <row r="97" spans="1:28" ht="24.95" customHeight="1" x14ac:dyDescent="0.2">
      <c r="A97" s="6">
        <v>57</v>
      </c>
      <c r="B97" s="7"/>
      <c r="C97" s="43"/>
      <c r="D97" s="7"/>
      <c r="E97" s="13"/>
      <c r="F97" s="7"/>
      <c r="G97" s="7"/>
      <c r="H97" s="8"/>
      <c r="I97" s="9"/>
      <c r="J97" s="9"/>
      <c r="K97" s="9">
        <f t="shared" si="20"/>
        <v>0</v>
      </c>
      <c r="L97" s="9">
        <f t="shared" si="18"/>
        <v>0</v>
      </c>
      <c r="M97" s="11"/>
      <c r="N97" s="33" t="str">
        <f t="shared" si="19"/>
        <v/>
      </c>
      <c r="O97" s="38"/>
      <c r="P97" s="38"/>
      <c r="Q97" s="38"/>
      <c r="R97" s="38"/>
      <c r="S97" s="38"/>
      <c r="T97" s="25">
        <f>IF(COUNTIF($F$11:F97,F97)=1,IF(SUMIF($F$11:$F$155,F97,$N$11:$N$155)&gt;=1000000,1000,SUMIF($F$11:$F$155,F97,$N$11:$N$155)*0.001),0)</f>
        <v>0</v>
      </c>
      <c r="U97" s="25" t="str">
        <f t="shared" ca="1" si="15"/>
        <v/>
      </c>
      <c r="V97" s="9" t="str">
        <f t="shared" si="16"/>
        <v/>
      </c>
      <c r="W97" s="9">
        <f t="shared" si="17"/>
        <v>0</v>
      </c>
      <c r="Z97" s="3" t="b">
        <f>IF(COUNTIF($W$11:W97,W97)=1,IF(W97&lt;&gt;"MALIN CİNSİ 1",IF(W97&lt;&gt;0,ROW(W97),"")))</f>
        <v>0</v>
      </c>
      <c r="AB97" s="26" t="e">
        <f>SMALL($Z$11:$Z$183,ROWS($A$1:A87))</f>
        <v>#NUM!</v>
      </c>
    </row>
    <row r="98" spans="1:28" ht="24.95" customHeight="1" x14ac:dyDescent="0.2">
      <c r="A98" s="6">
        <v>58</v>
      </c>
      <c r="B98" s="7"/>
      <c r="C98" s="43"/>
      <c r="D98" s="7"/>
      <c r="E98" s="13"/>
      <c r="F98" s="7"/>
      <c r="G98" s="7"/>
      <c r="H98" s="8"/>
      <c r="I98" s="9"/>
      <c r="J98" s="9"/>
      <c r="K98" s="9">
        <f t="shared" si="20"/>
        <v>0</v>
      </c>
      <c r="L98" s="9">
        <f t="shared" si="18"/>
        <v>0</v>
      </c>
      <c r="M98" s="11"/>
      <c r="N98" s="33" t="str">
        <f t="shared" si="19"/>
        <v/>
      </c>
      <c r="O98" s="38"/>
      <c r="P98" s="38"/>
      <c r="Q98" s="38"/>
      <c r="R98" s="38"/>
      <c r="S98" s="38"/>
      <c r="T98" s="25">
        <f>IF(COUNTIF($F$11:F98,F98)=1,IF(SUMIF($F$11:$F$155,F98,$N$11:$N$155)&gt;=1000000,1000,SUMIF($F$11:$F$155,F98,$N$11:$N$155)*0.001),0)</f>
        <v>0</v>
      </c>
      <c r="U98" s="25" t="str">
        <f t="shared" ca="1" si="15"/>
        <v/>
      </c>
      <c r="V98" s="9" t="str">
        <f t="shared" si="16"/>
        <v/>
      </c>
      <c r="W98" s="9">
        <f t="shared" si="17"/>
        <v>0</v>
      </c>
      <c r="Z98" s="3" t="b">
        <f>IF(COUNTIF($W$11:W98,W98)=1,IF(W98&lt;&gt;"MALIN CİNSİ 1",IF(W98&lt;&gt;0,ROW(W98),"")))</f>
        <v>0</v>
      </c>
      <c r="AB98" s="26" t="e">
        <f>SMALL($Z$11:$Z$183,ROWS($A$1:A88))</f>
        <v>#NUM!</v>
      </c>
    </row>
    <row r="99" spans="1:28" ht="24.95" customHeight="1" x14ac:dyDescent="0.2">
      <c r="A99" s="6">
        <v>59</v>
      </c>
      <c r="B99" s="7"/>
      <c r="C99" s="43"/>
      <c r="D99" s="7"/>
      <c r="E99" s="13"/>
      <c r="F99" s="7"/>
      <c r="G99" s="7"/>
      <c r="H99" s="8"/>
      <c r="I99" s="9"/>
      <c r="J99" s="9"/>
      <c r="K99" s="9">
        <f>IF(I99="",H99*J99,I99*J99)</f>
        <v>0</v>
      </c>
      <c r="L99" s="9">
        <f t="shared" si="18"/>
        <v>0</v>
      </c>
      <c r="M99" s="11"/>
      <c r="N99" s="33" t="str">
        <f>IF(B99="","",K99-(L99+M99))</f>
        <v/>
      </c>
      <c r="O99" s="38"/>
      <c r="P99" s="38"/>
      <c r="Q99" s="38"/>
      <c r="R99" s="38"/>
      <c r="S99" s="38"/>
      <c r="T99" s="25">
        <f>IF(COUNTIF($F$11:F99,F99)=1,IF(SUMIF($F$11:$F$155,F99,$N$11:$N$155)&gt;=1000000,1000,SUMIF($F$11:$F$155,F99,$N$11:$N$155)*0.001),0)</f>
        <v>0</v>
      </c>
      <c r="U99" s="25" t="str">
        <f t="shared" ca="1" si="15"/>
        <v/>
      </c>
      <c r="V99" s="9" t="str">
        <f t="shared" si="16"/>
        <v/>
      </c>
      <c r="W99" s="9">
        <f t="shared" si="17"/>
        <v>0</v>
      </c>
      <c r="Z99" s="3" t="b">
        <f>IF(COUNTIF($W$11:W99,W99)=1,IF(W99&lt;&gt;"MALIN CİNSİ 1",IF(W99&lt;&gt;0,ROW(W99),"")))</f>
        <v>0</v>
      </c>
      <c r="AB99" s="26" t="e">
        <f>SMALL($Z$11:$Z$183,ROWS($A$1:A89))</f>
        <v>#NUM!</v>
      </c>
    </row>
    <row r="100" spans="1:28" ht="24.95" customHeight="1" x14ac:dyDescent="0.2">
      <c r="A100" s="6">
        <v>60</v>
      </c>
      <c r="B100" s="7"/>
      <c r="C100" s="43"/>
      <c r="D100" s="7"/>
      <c r="E100" s="13"/>
      <c r="F100" s="7"/>
      <c r="G100" s="7"/>
      <c r="H100" s="8"/>
      <c r="I100" s="9"/>
      <c r="J100" s="9"/>
      <c r="K100" s="9">
        <f t="shared" si="20"/>
        <v>0</v>
      </c>
      <c r="L100" s="9">
        <f t="shared" si="18"/>
        <v>0</v>
      </c>
      <c r="M100" s="11"/>
      <c r="N100" s="33" t="str">
        <f t="shared" si="19"/>
        <v/>
      </c>
      <c r="O100" s="38"/>
      <c r="P100" s="38"/>
      <c r="Q100" s="38"/>
      <c r="R100" s="38"/>
      <c r="S100" s="38"/>
      <c r="T100" s="25">
        <f>IF(COUNTIF($F$11:F100,F100)=1,IF(SUMIF($F$11:$F$155,F100,$N$11:$N$155)&gt;=1000000,1000,SUMIF($F$11:$F$155,F100,$N$11:$N$155)*0.001),0)</f>
        <v>0</v>
      </c>
      <c r="U100" s="25" t="str">
        <f t="shared" ca="1" si="15"/>
        <v/>
      </c>
      <c r="V100" s="9" t="str">
        <f t="shared" si="16"/>
        <v/>
      </c>
      <c r="W100" s="9">
        <f t="shared" si="17"/>
        <v>0</v>
      </c>
      <c r="Z100" s="3" t="b">
        <f>IF(COUNTIF($W$11:W100,W100)=1,IF(W100&lt;&gt;"MALIN CİNSİ 1",IF(W100&lt;&gt;0,ROW(W100),"")))</f>
        <v>0</v>
      </c>
      <c r="AB100" s="26" t="e">
        <f>SMALL($Z$11:$Z$183,ROWS($A$1:A90))</f>
        <v>#NUM!</v>
      </c>
    </row>
    <row r="101" spans="1:28" ht="24.95" customHeight="1" x14ac:dyDescent="0.2">
      <c r="A101" s="6">
        <v>61</v>
      </c>
      <c r="B101" s="7"/>
      <c r="C101" s="43"/>
      <c r="D101" s="7"/>
      <c r="E101" s="13"/>
      <c r="F101" s="7"/>
      <c r="G101" s="7"/>
      <c r="H101" s="8"/>
      <c r="I101" s="9"/>
      <c r="J101" s="9"/>
      <c r="K101" s="9">
        <f t="shared" si="20"/>
        <v>0</v>
      </c>
      <c r="L101" s="9">
        <f t="shared" si="18"/>
        <v>0</v>
      </c>
      <c r="M101" s="11"/>
      <c r="N101" s="33" t="str">
        <f t="shared" si="19"/>
        <v/>
      </c>
      <c r="O101" s="38"/>
      <c r="P101" s="38"/>
      <c r="Q101" s="38"/>
      <c r="R101" s="38"/>
      <c r="S101" s="38"/>
      <c r="T101" s="25">
        <f>IF(COUNTIF($F$11:F101,F101)=1,IF(SUMIF($F$11:$F$155,F101,$N$11:$N$155)&gt;=1000000,1000,SUMIF($F$11:$F$155,F101,$N$11:$N$155)*0.001),0)</f>
        <v>0</v>
      </c>
      <c r="U101" s="25" t="str">
        <f t="shared" ca="1" si="15"/>
        <v/>
      </c>
      <c r="V101" s="9" t="str">
        <f t="shared" si="16"/>
        <v/>
      </c>
      <c r="W101" s="9">
        <f t="shared" si="17"/>
        <v>0</v>
      </c>
      <c r="Z101" s="3" t="b">
        <f>IF(COUNTIF($W$11:W101,W101)=1,IF(W101&lt;&gt;"MALIN CİNSİ 1",IF(W101&lt;&gt;0,ROW(W101),"")))</f>
        <v>0</v>
      </c>
      <c r="AB101" s="26" t="e">
        <f>SMALL($Z$11:$Z$183,ROWS($A$1:A91))</f>
        <v>#NUM!</v>
      </c>
    </row>
    <row r="102" spans="1:28" ht="24.95" customHeight="1" x14ac:dyDescent="0.2">
      <c r="A102" s="6">
        <v>62</v>
      </c>
      <c r="B102" s="7"/>
      <c r="C102" s="43"/>
      <c r="D102" s="7"/>
      <c r="E102" s="13"/>
      <c r="F102" s="7"/>
      <c r="G102" s="7"/>
      <c r="H102" s="8"/>
      <c r="I102" s="9"/>
      <c r="J102" s="9"/>
      <c r="K102" s="9">
        <f t="shared" si="20"/>
        <v>0</v>
      </c>
      <c r="L102" s="9">
        <f t="shared" si="18"/>
        <v>0</v>
      </c>
      <c r="M102" s="11"/>
      <c r="N102" s="33" t="str">
        <f t="shared" si="19"/>
        <v/>
      </c>
      <c r="O102" s="38"/>
      <c r="P102" s="38"/>
      <c r="Q102" s="38"/>
      <c r="R102" s="38"/>
      <c r="S102" s="38"/>
      <c r="T102" s="25">
        <f>IF(COUNTIF($F$11:F102,F102)=1,IF(SUMIF($F$11:$F$155,F102,$N$11:$N$155)&gt;=1000000,1000,SUMIF($F$11:$F$155,F102,$N$11:$N$155)*0.001),0)</f>
        <v>0</v>
      </c>
      <c r="U102" s="25" t="str">
        <f t="shared" ca="1" si="15"/>
        <v/>
      </c>
      <c r="V102" s="9" t="str">
        <f t="shared" si="16"/>
        <v/>
      </c>
      <c r="W102" s="9">
        <f t="shared" si="17"/>
        <v>0</v>
      </c>
      <c r="Z102" s="3" t="b">
        <f>IF(COUNTIF($W$11:W102,W102)=1,IF(W102&lt;&gt;"MALIN CİNSİ 1",IF(W102&lt;&gt;0,ROW(W102),"")))</f>
        <v>0</v>
      </c>
      <c r="AB102" s="26" t="e">
        <f>SMALL($Z$11:$Z$183,ROWS($A$1:A92))</f>
        <v>#NUM!</v>
      </c>
    </row>
    <row r="103" spans="1:28" ht="24.95" customHeight="1" x14ac:dyDescent="0.2">
      <c r="A103" s="6">
        <v>63</v>
      </c>
      <c r="B103" s="7"/>
      <c r="C103" s="43"/>
      <c r="D103" s="7"/>
      <c r="E103" s="13"/>
      <c r="F103" s="7"/>
      <c r="G103" s="7"/>
      <c r="H103" s="8"/>
      <c r="I103" s="9"/>
      <c r="J103" s="9"/>
      <c r="K103" s="9">
        <f t="shared" si="20"/>
        <v>0</v>
      </c>
      <c r="L103" s="9">
        <f t="shared" si="18"/>
        <v>0</v>
      </c>
      <c r="M103" s="11"/>
      <c r="N103" s="33" t="str">
        <f t="shared" si="19"/>
        <v/>
      </c>
      <c r="O103" s="38"/>
      <c r="P103" s="38"/>
      <c r="Q103" s="38"/>
      <c r="R103" s="38"/>
      <c r="S103" s="38"/>
      <c r="T103" s="25">
        <f>IF(COUNTIF($F$11:F103,F103)=1,IF(SUMIF($F$11:$F$155,F103,$N$11:$N$155)&gt;=1000000,1000,SUMIF($F$11:$F$155,F103,$N$11:$N$155)*0.001),0)</f>
        <v>0</v>
      </c>
      <c r="U103" s="25" t="str">
        <f t="shared" ca="1" si="15"/>
        <v/>
      </c>
      <c r="V103" s="9" t="str">
        <f t="shared" si="16"/>
        <v/>
      </c>
      <c r="W103" s="9">
        <f t="shared" si="17"/>
        <v>0</v>
      </c>
      <c r="Z103" s="3" t="b">
        <f>IF(COUNTIF($W$11:W103,W103)=1,IF(W103&lt;&gt;"MALIN CİNSİ 1",IF(W103&lt;&gt;0,ROW(W103),"")))</f>
        <v>0</v>
      </c>
      <c r="AB103" s="26" t="e">
        <f>SMALL($Z$11:$Z$183,ROWS($A$1:A93))</f>
        <v>#NUM!</v>
      </c>
    </row>
    <row r="104" spans="1:28" ht="24.95" customHeight="1" x14ac:dyDescent="0.2">
      <c r="A104" s="6">
        <v>64</v>
      </c>
      <c r="B104" s="7"/>
      <c r="C104" s="43"/>
      <c r="D104" s="7"/>
      <c r="E104" s="13"/>
      <c r="F104" s="7"/>
      <c r="G104" s="7"/>
      <c r="H104" s="8"/>
      <c r="I104" s="9"/>
      <c r="J104" s="9"/>
      <c r="K104" s="9">
        <f t="shared" si="20"/>
        <v>0</v>
      </c>
      <c r="L104" s="9">
        <f t="shared" si="18"/>
        <v>0</v>
      </c>
      <c r="M104" s="11"/>
      <c r="N104" s="33" t="str">
        <f t="shared" si="19"/>
        <v/>
      </c>
      <c r="O104" s="38"/>
      <c r="P104" s="38"/>
      <c r="Q104" s="38"/>
      <c r="R104" s="38"/>
      <c r="S104" s="38"/>
      <c r="T104" s="25">
        <f>IF(COUNTIF($F$11:F104,F104)=1,IF(SUMIF($F$11:$F$155,F104,$N$11:$N$155)&gt;=1000000,1000,SUMIF($F$11:$F$155,F104,$N$11:$N$155)*0.001),0)</f>
        <v>0</v>
      </c>
      <c r="U104" s="25" t="str">
        <f t="shared" ca="1" si="15"/>
        <v/>
      </c>
      <c r="V104" s="9" t="str">
        <f t="shared" si="16"/>
        <v/>
      </c>
      <c r="W104" s="9">
        <f t="shared" si="17"/>
        <v>0</v>
      </c>
      <c r="Z104" s="3" t="b">
        <f>IF(COUNTIF($W$11:W104,W104)=1,IF(W104&lt;&gt;"MALIN CİNSİ 1",IF(W104&lt;&gt;0,ROW(W104),"")))</f>
        <v>0</v>
      </c>
      <c r="AB104" s="26" t="e">
        <f>SMALL($Z$11:$Z$183,ROWS($A$1:A94))</f>
        <v>#NUM!</v>
      </c>
    </row>
    <row r="105" spans="1:28" ht="24.95" customHeight="1" x14ac:dyDescent="0.2">
      <c r="A105" s="6">
        <v>65</v>
      </c>
      <c r="B105" s="7"/>
      <c r="C105" s="43"/>
      <c r="D105" s="7"/>
      <c r="E105" s="13"/>
      <c r="F105" s="7"/>
      <c r="G105" s="7"/>
      <c r="H105" s="8"/>
      <c r="I105" s="9"/>
      <c r="J105" s="9"/>
      <c r="K105" s="9">
        <f t="shared" si="20"/>
        <v>0</v>
      </c>
      <c r="L105" s="9">
        <f t="shared" si="18"/>
        <v>0</v>
      </c>
      <c r="M105" s="11"/>
      <c r="N105" s="33" t="str">
        <f t="shared" si="19"/>
        <v/>
      </c>
      <c r="O105" s="38"/>
      <c r="P105" s="38"/>
      <c r="Q105" s="38"/>
      <c r="R105" s="38"/>
      <c r="S105" s="38"/>
      <c r="T105" s="25">
        <f>IF(COUNTIF($F$11:F105,F105)=1,IF(SUMIF($F$11:$F$155,F105,$N$11:$N$155)&gt;=1000000,1000,SUMIF($F$11:$F$155,F105,$N$11:$N$155)*0.001),0)</f>
        <v>0</v>
      </c>
      <c r="U105" s="25" t="str">
        <f t="shared" ca="1" si="15"/>
        <v/>
      </c>
      <c r="V105" s="9" t="str">
        <f t="shared" si="16"/>
        <v/>
      </c>
      <c r="W105" s="9">
        <f t="shared" si="17"/>
        <v>0</v>
      </c>
      <c r="Z105" s="3" t="b">
        <f>IF(COUNTIF($W$11:W105,W105)=1,IF(W105&lt;&gt;"MALIN CİNSİ 1",IF(W105&lt;&gt;0,ROW(W105),"")))</f>
        <v>0</v>
      </c>
      <c r="AB105" s="26" t="e">
        <f>SMALL($Z$11:$Z$183,ROWS($A$1:A95))</f>
        <v>#NUM!</v>
      </c>
    </row>
    <row r="106" spans="1:28" ht="24.95" customHeight="1" x14ac:dyDescent="0.2">
      <c r="A106" s="6">
        <v>66</v>
      </c>
      <c r="B106" s="7"/>
      <c r="C106" s="43"/>
      <c r="D106" s="7"/>
      <c r="E106" s="13"/>
      <c r="F106" s="7"/>
      <c r="G106" s="7"/>
      <c r="H106" s="8"/>
      <c r="I106" s="9"/>
      <c r="J106" s="9"/>
      <c r="K106" s="9">
        <f t="shared" si="20"/>
        <v>0</v>
      </c>
      <c r="L106" s="9">
        <f t="shared" si="18"/>
        <v>0</v>
      </c>
      <c r="M106" s="11"/>
      <c r="N106" s="33" t="str">
        <f t="shared" si="19"/>
        <v/>
      </c>
      <c r="O106" s="38"/>
      <c r="P106" s="38"/>
      <c r="Q106" s="38"/>
      <c r="R106" s="38"/>
      <c r="S106" s="38"/>
      <c r="T106" s="25">
        <f>IF(COUNTIF($F$11:F106,F106)=1,IF(SUMIF($F$11:$F$155,F106,$N$11:$N$155)&gt;=1000000,1000,SUMIF($F$11:$F$155,F106,$N$11:$N$155)*0.001),0)</f>
        <v>0</v>
      </c>
      <c r="U106" s="25" t="str">
        <f t="shared" ca="1" si="15"/>
        <v/>
      </c>
      <c r="V106" s="9" t="str">
        <f t="shared" si="16"/>
        <v/>
      </c>
      <c r="W106" s="9">
        <f t="shared" si="17"/>
        <v>0</v>
      </c>
      <c r="Z106" s="3" t="b">
        <f>IF(COUNTIF($W$11:W106,W106)=1,IF(W106&lt;&gt;"MALIN CİNSİ 1",IF(W106&lt;&gt;0,ROW(W106),"")))</f>
        <v>0</v>
      </c>
      <c r="AB106" s="26" t="e">
        <f>SMALL($Z$11:$Z$183,ROWS($A$1:A96))</f>
        <v>#NUM!</v>
      </c>
    </row>
    <row r="107" spans="1:28" ht="24.95" customHeight="1" x14ac:dyDescent="0.2">
      <c r="A107" s="6">
        <v>67</v>
      </c>
      <c r="B107" s="7"/>
      <c r="C107" s="43"/>
      <c r="D107" s="7"/>
      <c r="E107" s="13"/>
      <c r="F107" s="7"/>
      <c r="G107" s="7"/>
      <c r="H107" s="8"/>
      <c r="I107" s="9"/>
      <c r="J107" s="9"/>
      <c r="K107" s="9">
        <f t="shared" si="20"/>
        <v>0</v>
      </c>
      <c r="L107" s="9">
        <f t="shared" si="18"/>
        <v>0</v>
      </c>
      <c r="M107" s="11"/>
      <c r="N107" s="33" t="str">
        <f t="shared" si="19"/>
        <v/>
      </c>
      <c r="O107" s="38"/>
      <c r="P107" s="38"/>
      <c r="Q107" s="38"/>
      <c r="R107" s="38"/>
      <c r="S107" s="38"/>
      <c r="T107" s="25">
        <f>IF(COUNTIF($F$11:F107,F107)=1,IF(SUMIF($F$11:$F$155,F107,$N$11:$N$155)&gt;=1000000,1000,SUMIF($F$11:$F$155,F107,$N$11:$N$155)*0.001),0)</f>
        <v>0</v>
      </c>
      <c r="U107" s="25" t="str">
        <f t="shared" ca="1" si="15"/>
        <v/>
      </c>
      <c r="V107" s="9" t="str">
        <f t="shared" si="16"/>
        <v/>
      </c>
      <c r="W107" s="9">
        <f t="shared" si="17"/>
        <v>0</v>
      </c>
      <c r="Z107" s="3" t="b">
        <f>IF(COUNTIF($W$11:W107,W107)=1,IF(W107&lt;&gt;"MALIN CİNSİ 1",IF(W107&lt;&gt;0,ROW(W107),"")))</f>
        <v>0</v>
      </c>
      <c r="AB107" s="26" t="e">
        <f>SMALL($Z$11:$Z$183,ROWS($A$1:A97))</f>
        <v>#NUM!</v>
      </c>
    </row>
    <row r="108" spans="1:28" ht="24.95" customHeight="1" x14ac:dyDescent="0.2">
      <c r="A108" s="6">
        <v>68</v>
      </c>
      <c r="B108" s="7"/>
      <c r="C108" s="43"/>
      <c r="D108" s="7"/>
      <c r="E108" s="13"/>
      <c r="F108" s="7"/>
      <c r="G108" s="7"/>
      <c r="H108" s="8"/>
      <c r="I108" s="9"/>
      <c r="J108" s="9"/>
      <c r="K108" s="9">
        <f t="shared" si="20"/>
        <v>0</v>
      </c>
      <c r="L108" s="9">
        <f t="shared" si="18"/>
        <v>0</v>
      </c>
      <c r="M108" s="11"/>
      <c r="N108" s="33" t="str">
        <f t="shared" si="19"/>
        <v/>
      </c>
      <c r="O108" s="38"/>
      <c r="P108" s="38"/>
      <c r="Q108" s="38"/>
      <c r="R108" s="38"/>
      <c r="S108" s="38"/>
      <c r="T108" s="25">
        <f>IF(COUNTIF($F$11:F108,F108)=1,IF(SUMIF($F$11:$F$155,F108,$N$11:$N$155)&gt;=1000000,1000,SUMIF($F$11:$F$155,F108,$N$11:$N$155)*0.001),0)</f>
        <v>0</v>
      </c>
      <c r="U108" s="25" t="str">
        <f t="shared" ca="1" si="15"/>
        <v/>
      </c>
      <c r="V108" s="9" t="str">
        <f t="shared" si="16"/>
        <v/>
      </c>
      <c r="W108" s="9">
        <f t="shared" si="17"/>
        <v>0</v>
      </c>
      <c r="Z108" s="3" t="b">
        <f>IF(COUNTIF($W$11:W108,W108)=1,IF(W108&lt;&gt;"MALIN CİNSİ 1",IF(W108&lt;&gt;0,ROW(W108),"")))</f>
        <v>0</v>
      </c>
      <c r="AB108" s="26" t="e">
        <f>SMALL($Z$11:$Z$183,ROWS($A$1:A98))</f>
        <v>#NUM!</v>
      </c>
    </row>
    <row r="109" spans="1:28" ht="24.95" customHeight="1" x14ac:dyDescent="0.2">
      <c r="A109" s="6">
        <v>69</v>
      </c>
      <c r="B109" s="7"/>
      <c r="C109" s="43"/>
      <c r="D109" s="7"/>
      <c r="E109" s="13"/>
      <c r="F109" s="7"/>
      <c r="G109" s="7"/>
      <c r="H109" s="8"/>
      <c r="I109" s="9"/>
      <c r="J109" s="9"/>
      <c r="K109" s="9">
        <f t="shared" si="20"/>
        <v>0</v>
      </c>
      <c r="L109" s="9">
        <f t="shared" si="18"/>
        <v>0</v>
      </c>
      <c r="M109" s="11"/>
      <c r="N109" s="33" t="str">
        <f t="shared" si="19"/>
        <v/>
      </c>
      <c r="O109" s="38"/>
      <c r="P109" s="38"/>
      <c r="Q109" s="38"/>
      <c r="R109" s="38"/>
      <c r="S109" s="38"/>
      <c r="T109" s="25">
        <f>IF(COUNTIF($F$11:F109,F109)=1,IF(SUMIF($F$11:$F$155,F109,$N$11:$N$155)&gt;=1000000,1000,SUMIF($F$11:$F$155,F109,$N$11:$N$155)*0.001),0)</f>
        <v>0</v>
      </c>
      <c r="U109" s="25" t="str">
        <f t="shared" ca="1" si="15"/>
        <v/>
      </c>
      <c r="V109" s="9" t="str">
        <f t="shared" si="16"/>
        <v/>
      </c>
      <c r="W109" s="9">
        <f t="shared" si="17"/>
        <v>0</v>
      </c>
      <c r="Z109" s="3" t="b">
        <f>IF(COUNTIF($W$11:W109,W109)=1,IF(W109&lt;&gt;"MALIN CİNSİ 1",IF(W109&lt;&gt;0,ROW(W109),"")))</f>
        <v>0</v>
      </c>
      <c r="AB109" s="26" t="e">
        <f>SMALL($Z$11:$Z$183,ROWS($A$1:A99))</f>
        <v>#NUM!</v>
      </c>
    </row>
    <row r="110" spans="1:28" ht="24.95" customHeight="1" x14ac:dyDescent="0.2">
      <c r="A110" s="6">
        <v>70</v>
      </c>
      <c r="B110" s="7"/>
      <c r="C110" s="43"/>
      <c r="D110" s="7"/>
      <c r="E110" s="13"/>
      <c r="F110" s="7"/>
      <c r="G110" s="7"/>
      <c r="H110" s="8"/>
      <c r="I110" s="9"/>
      <c r="J110" s="9"/>
      <c r="K110" s="9">
        <f t="shared" si="20"/>
        <v>0</v>
      </c>
      <c r="L110" s="9">
        <f t="shared" si="18"/>
        <v>0</v>
      </c>
      <c r="M110" s="11"/>
      <c r="N110" s="33" t="str">
        <f t="shared" si="19"/>
        <v/>
      </c>
      <c r="O110" s="38"/>
      <c r="P110" s="38"/>
      <c r="Q110" s="38"/>
      <c r="R110" s="38"/>
      <c r="S110" s="38"/>
      <c r="T110" s="25">
        <f>IF(COUNTIF($F$11:F110,F110)=1,IF(SUMIF($F$11:$F$155,F110,$N$11:$N$155)&gt;=1000000,1000,SUMIF($F$11:$F$155,F110,$N$11:$N$155)*0.001),0)</f>
        <v>0</v>
      </c>
      <c r="U110" s="25" t="str">
        <f t="shared" ca="1" si="15"/>
        <v/>
      </c>
      <c r="V110" s="9" t="str">
        <f t="shared" si="16"/>
        <v/>
      </c>
      <c r="W110" s="9">
        <f t="shared" si="17"/>
        <v>0</v>
      </c>
      <c r="Z110" s="3" t="b">
        <f>IF(COUNTIF($W$11:W110,W110)=1,IF(W110&lt;&gt;"MALIN CİNSİ 1",IF(W110&lt;&gt;0,ROW(W110),"")))</f>
        <v>0</v>
      </c>
      <c r="AB110" s="26" t="e">
        <f>SMALL($Z$11:$Z$183,ROWS($A$1:A100))</f>
        <v>#NUM!</v>
      </c>
    </row>
    <row r="111" spans="1:28" ht="24.95" customHeight="1" x14ac:dyDescent="0.2">
      <c r="A111" s="6">
        <v>71</v>
      </c>
      <c r="B111" s="7"/>
      <c r="C111" s="43"/>
      <c r="D111" s="7"/>
      <c r="E111" s="13"/>
      <c r="F111" s="7"/>
      <c r="G111" s="7"/>
      <c r="H111" s="8"/>
      <c r="I111" s="9"/>
      <c r="J111" s="9"/>
      <c r="K111" s="9">
        <f t="shared" si="20"/>
        <v>0</v>
      </c>
      <c r="L111" s="9">
        <f t="shared" si="18"/>
        <v>0</v>
      </c>
      <c r="M111" s="11"/>
      <c r="N111" s="33" t="str">
        <f t="shared" si="19"/>
        <v/>
      </c>
      <c r="O111" s="38"/>
      <c r="P111" s="38"/>
      <c r="Q111" s="38"/>
      <c r="R111" s="38"/>
      <c r="S111" s="38"/>
      <c r="T111" s="25">
        <f>IF(COUNTIF($F$11:F111,F111)=1,IF(SUMIF($F$11:$F$155,F111,$N$11:$N$155)&gt;=1000000,1000,SUMIF($F$11:$F$155,F111,$N$11:$N$155)*0.001),0)</f>
        <v>0</v>
      </c>
      <c r="U111" s="25" t="str">
        <f t="shared" ca="1" si="15"/>
        <v/>
      </c>
      <c r="V111" s="9" t="str">
        <f t="shared" si="16"/>
        <v/>
      </c>
      <c r="W111" s="9">
        <f t="shared" si="17"/>
        <v>0</v>
      </c>
      <c r="Z111" s="3" t="b">
        <f>IF(COUNTIF($W$11:W111,W111)=1,IF(W111&lt;&gt;"MALIN CİNSİ 1",IF(W111&lt;&gt;0,ROW(W111),"")))</f>
        <v>0</v>
      </c>
      <c r="AB111" s="26" t="e">
        <f>SMALL($Z$11:$Z$183,ROWS($A$1:A101))</f>
        <v>#NUM!</v>
      </c>
    </row>
    <row r="112" spans="1:28" ht="24.95" customHeight="1" x14ac:dyDescent="0.2">
      <c r="A112" s="6">
        <v>72</v>
      </c>
      <c r="B112" s="7"/>
      <c r="C112" s="43"/>
      <c r="D112" s="7"/>
      <c r="E112" s="13"/>
      <c r="F112" s="7"/>
      <c r="G112" s="7"/>
      <c r="H112" s="8"/>
      <c r="I112" s="9"/>
      <c r="J112" s="9"/>
      <c r="K112" s="9">
        <f t="shared" si="20"/>
        <v>0</v>
      </c>
      <c r="L112" s="9">
        <f t="shared" si="18"/>
        <v>0</v>
      </c>
      <c r="M112" s="11"/>
      <c r="N112" s="33" t="str">
        <f t="shared" si="19"/>
        <v/>
      </c>
      <c r="O112" s="38"/>
      <c r="P112" s="38"/>
      <c r="Q112" s="38"/>
      <c r="R112" s="38"/>
      <c r="S112" s="38"/>
      <c r="T112" s="25">
        <f>IF(COUNTIF($F$11:F112,F112)=1,IF(SUMIF($F$11:$F$155,F112,$N$11:$N$155)&gt;=1000000,1000,SUMIF($F$11:$F$155,F112,$N$11:$N$155)*0.001),0)</f>
        <v>0</v>
      </c>
      <c r="U112" s="25" t="str">
        <f t="shared" ca="1" si="15"/>
        <v/>
      </c>
      <c r="V112" s="9" t="str">
        <f t="shared" si="16"/>
        <v/>
      </c>
      <c r="W112" s="9">
        <f t="shared" si="17"/>
        <v>0</v>
      </c>
      <c r="Z112" s="3" t="b">
        <f>IF(COUNTIF($W$11:W112,W112)=1,IF(W112&lt;&gt;"MALIN CİNSİ 1",IF(W112&lt;&gt;0,ROW(W112),"")))</f>
        <v>0</v>
      </c>
      <c r="AB112" s="26" t="e">
        <f>SMALL($Z$11:$Z$183,ROWS($A$1:A102))</f>
        <v>#NUM!</v>
      </c>
    </row>
    <row r="113" spans="1:28" ht="24.95" customHeight="1" x14ac:dyDescent="0.2">
      <c r="A113" s="6">
        <v>73</v>
      </c>
      <c r="B113" s="7"/>
      <c r="C113" s="43"/>
      <c r="D113" s="7"/>
      <c r="E113" s="13"/>
      <c r="F113" s="7"/>
      <c r="G113" s="7"/>
      <c r="H113" s="8"/>
      <c r="I113" s="9"/>
      <c r="J113" s="9"/>
      <c r="K113" s="9">
        <f t="shared" si="20"/>
        <v>0</v>
      </c>
      <c r="L113" s="9">
        <f t="shared" si="18"/>
        <v>0</v>
      </c>
      <c r="M113" s="11"/>
      <c r="N113" s="33" t="str">
        <f t="shared" si="19"/>
        <v/>
      </c>
      <c r="O113" s="38"/>
      <c r="P113" s="38"/>
      <c r="Q113" s="38"/>
      <c r="R113" s="38"/>
      <c r="S113" s="38"/>
      <c r="T113" s="25">
        <f>IF(COUNTIF($F$11:F113,F113)=1,IF(SUMIF($F$11:$F$155,F113,$N$11:$N$155)&gt;=1000000,1000,SUMIF($F$11:$F$155,F113,$N$11:$N$155)*0.001),0)</f>
        <v>0</v>
      </c>
      <c r="U113" s="25" t="str">
        <f t="shared" ca="1" si="15"/>
        <v/>
      </c>
      <c r="V113" s="9" t="str">
        <f t="shared" si="16"/>
        <v/>
      </c>
      <c r="W113" s="9">
        <f t="shared" si="17"/>
        <v>0</v>
      </c>
      <c r="Z113" s="3" t="b">
        <f>IF(COUNTIF($W$11:W113,W113)=1,IF(W113&lt;&gt;"MALIN CİNSİ 1",IF(W113&lt;&gt;0,ROW(W113),"")))</f>
        <v>0</v>
      </c>
      <c r="AB113" s="26" t="e">
        <f>SMALL($Z$11:$Z$183,ROWS($A$1:A103))</f>
        <v>#NUM!</v>
      </c>
    </row>
    <row r="114" spans="1:28" ht="24.95" customHeight="1" x14ac:dyDescent="0.2">
      <c r="A114" s="6">
        <v>74</v>
      </c>
      <c r="B114" s="7"/>
      <c r="C114" s="43"/>
      <c r="D114" s="7"/>
      <c r="E114" s="13"/>
      <c r="F114" s="7"/>
      <c r="G114" s="7"/>
      <c r="H114" s="8"/>
      <c r="I114" s="9"/>
      <c r="J114" s="9"/>
      <c r="K114" s="9">
        <f t="shared" si="20"/>
        <v>0</v>
      </c>
      <c r="L114" s="9">
        <f t="shared" si="18"/>
        <v>0</v>
      </c>
      <c r="M114" s="11"/>
      <c r="N114" s="33" t="str">
        <f t="shared" si="19"/>
        <v/>
      </c>
      <c r="O114" s="38"/>
      <c r="P114" s="38"/>
      <c r="Q114" s="38"/>
      <c r="R114" s="38"/>
      <c r="S114" s="38"/>
      <c r="T114" s="25">
        <f>IF(COUNTIF($F$11:F114,F114)=1,IF(SUMIF($F$11:$F$155,F114,$N$11:$N$155)&gt;=1000000,1000,SUMIF($F$11:$F$155,F114,$N$11:$N$155)*0.001),0)</f>
        <v>0</v>
      </c>
      <c r="U114" s="25" t="str">
        <f t="shared" ca="1" si="15"/>
        <v/>
      </c>
      <c r="V114" s="9" t="str">
        <f t="shared" si="16"/>
        <v/>
      </c>
      <c r="W114" s="9">
        <f t="shared" si="17"/>
        <v>0</v>
      </c>
      <c r="Z114" s="3" t="b">
        <f>IF(COUNTIF($W$11:W114,W114)=1,IF(W114&lt;&gt;"MALIN CİNSİ 1",IF(W114&lt;&gt;0,ROW(W114),"")))</f>
        <v>0</v>
      </c>
      <c r="AB114" s="26" t="e">
        <f>SMALL($Z$11:$Z$183,ROWS($A$1:A104))</f>
        <v>#NUM!</v>
      </c>
    </row>
    <row r="115" spans="1:28" ht="24.95" customHeight="1" thickBot="1" x14ac:dyDescent="0.25">
      <c r="A115" s="6">
        <v>75</v>
      </c>
      <c r="B115" s="7"/>
      <c r="C115" s="43"/>
      <c r="D115" s="7"/>
      <c r="E115" s="13"/>
      <c r="F115" s="7"/>
      <c r="G115" s="7"/>
      <c r="H115" s="8"/>
      <c r="I115" s="9"/>
      <c r="J115" s="9"/>
      <c r="K115" s="9">
        <f t="shared" si="20"/>
        <v>0</v>
      </c>
      <c r="L115" s="9">
        <f t="shared" si="18"/>
        <v>0</v>
      </c>
      <c r="M115" s="11"/>
      <c r="N115" s="33" t="str">
        <f t="shared" si="19"/>
        <v/>
      </c>
      <c r="O115" s="38"/>
      <c r="P115" s="38"/>
      <c r="Q115" s="38"/>
      <c r="R115" s="38"/>
      <c r="S115" s="38"/>
      <c r="T115" s="25">
        <f>IF(COUNTIF($F$11:F115,F115)=1,IF(SUMIF($F$11:$F$155,F115,$N$11:$N$155)&gt;=1000000,1000,SUMIF($F$11:$F$155,F115,$N$11:$N$155)*0.001),0)</f>
        <v>0</v>
      </c>
      <c r="U115" s="25" t="str">
        <f t="shared" ca="1" si="15"/>
        <v/>
      </c>
      <c r="V115" s="9" t="str">
        <f t="shared" si="16"/>
        <v/>
      </c>
      <c r="W115" s="9">
        <f t="shared" si="17"/>
        <v>0</v>
      </c>
      <c r="Z115" s="3" t="b">
        <f>IF(COUNTIF($W$11:W115,W115)=1,IF(W115&lt;&gt;"MALIN CİNSİ 1",IF(W115&lt;&gt;0,ROW(W115),"")))</f>
        <v>0</v>
      </c>
      <c r="AB115" s="26" t="e">
        <f>SMALL($Z$11:$Z$183,ROWS($A$1:A105))</f>
        <v>#NUM!</v>
      </c>
    </row>
    <row r="116" spans="1:28" ht="24.95" customHeight="1" thickTop="1" thickBot="1" x14ac:dyDescent="0.3">
      <c r="A116" s="10" t="s">
        <v>26</v>
      </c>
      <c r="G116" s="5" t="s">
        <v>12</v>
      </c>
      <c r="H116" s="44">
        <f>SUM(H90:H115)</f>
        <v>0</v>
      </c>
      <c r="I116" s="44">
        <f>SUM(I90:I115)</f>
        <v>0</v>
      </c>
      <c r="J116" s="46"/>
      <c r="K116" s="45">
        <f>SUM(K90:K115)</f>
        <v>0</v>
      </c>
      <c r="L116" s="45">
        <f>SUM(L90:L115)</f>
        <v>0</v>
      </c>
      <c r="M116" s="45">
        <f>SUM(M90:M115)</f>
        <v>0</v>
      </c>
      <c r="N116" s="45">
        <f>SUM(N90:N115)</f>
        <v>0</v>
      </c>
      <c r="O116" s="38"/>
      <c r="P116" s="38"/>
      <c r="Q116" s="38"/>
      <c r="R116" s="38"/>
      <c r="S116" s="38"/>
      <c r="T116" s="27"/>
      <c r="U116" s="27"/>
      <c r="V116" s="27"/>
      <c r="Z116" s="3" t="b">
        <f>IF(COUNTIF($W$11:W116,W116)=1,IF(W116&lt;&gt;"MALIN CİNSİ 1",IF(W116&lt;&gt;0,ROW(W116),"")))</f>
        <v>0</v>
      </c>
      <c r="AB116" s="26" t="e">
        <f>SMALL($Z$11:$Z$183,ROWS($A$1:A106))</f>
        <v>#NUM!</v>
      </c>
    </row>
    <row r="117" spans="1:28" ht="15.95" customHeight="1" thickTop="1" x14ac:dyDescent="0.2">
      <c r="O117" s="38"/>
      <c r="P117" s="38"/>
      <c r="Q117" s="38"/>
      <c r="R117" s="38"/>
      <c r="Z117" s="3" t="b">
        <f>IF(COUNTIF($W$11:W117,W117)=1,IF(W117&lt;&gt;"MALIN CİNSİ 1",IF(W117&lt;&gt;0,ROW(W117),"")))</f>
        <v>0</v>
      </c>
      <c r="AB117" s="26" t="e">
        <f>SMALL($Z$11:$Z$183,ROWS($A$1:A107))</f>
        <v>#NUM!</v>
      </c>
    </row>
    <row r="118" spans="1:28" ht="15.95" customHeight="1" x14ac:dyDescent="0.2">
      <c r="O118" s="38"/>
      <c r="P118" s="38"/>
      <c r="Q118" s="38"/>
      <c r="R118" s="38"/>
      <c r="Z118" s="3" t="b">
        <f>IF(COUNTIF($W$11:W118,W118)=1,IF(W118&lt;&gt;"MALIN CİNSİ 1",IF(W118&lt;&gt;0,ROW(W118),"")))</f>
        <v>0</v>
      </c>
      <c r="AB118" s="26" t="e">
        <f>SMALL($Z$11:$Z$183,ROWS($A$1:A108))</f>
        <v>#NUM!</v>
      </c>
    </row>
    <row r="119" spans="1:28" ht="15.95" customHeight="1" thickBot="1" x14ac:dyDescent="0.25">
      <c r="O119" s="38"/>
      <c r="P119" s="38"/>
      <c r="Q119" s="38"/>
      <c r="R119" s="38"/>
      <c r="Z119" s="3" t="b">
        <f>IF(COUNTIF($W$11:W119,W119)=1,IF(W119&lt;&gt;"MALIN CİNSİ 1",IF(W119&lt;&gt;0,ROW(W119),"")))</f>
        <v>0</v>
      </c>
      <c r="AB119" s="26" t="e">
        <f>SMALL($Z$11:$Z$183,ROWS($A$1:A109))</f>
        <v>#NUM!</v>
      </c>
    </row>
    <row r="120" spans="1:28" ht="15.95" customHeight="1" x14ac:dyDescent="0.25">
      <c r="A120" s="59" t="s">
        <v>27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38"/>
      <c r="P120" s="38"/>
      <c r="Q120" s="38"/>
      <c r="R120" s="38"/>
      <c r="S120" s="38"/>
      <c r="T120" s="19"/>
      <c r="U120" s="19"/>
      <c r="V120" s="19"/>
      <c r="W120" s="1"/>
      <c r="Z120" s="3" t="b">
        <f>IF(COUNTIF($W$11:W120,W120)=1,IF(W120&lt;&gt;"MALIN CİNSİ 1",IF(W120&lt;&gt;0,ROW(W120),"")))</f>
        <v>0</v>
      </c>
      <c r="AB120" s="26" t="e">
        <f>SMALL($Z$11:$Z$183,ROWS($A$1:A110))</f>
        <v>#NUM!</v>
      </c>
    </row>
    <row r="121" spans="1:28" ht="15.95" customHeight="1" x14ac:dyDescent="0.25">
      <c r="A121" s="62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4"/>
      <c r="O121" s="38"/>
      <c r="P121" s="38"/>
      <c r="Q121" s="38"/>
      <c r="R121" s="38"/>
      <c r="S121" s="38"/>
      <c r="T121" s="19"/>
      <c r="U121" s="19"/>
      <c r="V121" s="19"/>
      <c r="W121" s="1"/>
      <c r="Z121" s="3" t="b">
        <f>IF(COUNTIF($W$11:W121,W121)=1,IF(W121&lt;&gt;"MALIN CİNSİ 1",IF(W121&lt;&gt;0,ROW(W121),"")))</f>
        <v>0</v>
      </c>
      <c r="AB121" s="26" t="e">
        <f>SMALL($Z$11:$Z$183,ROWS($A$1:A111))</f>
        <v>#NUM!</v>
      </c>
    </row>
    <row r="122" spans="1:28" ht="15.95" customHeight="1" x14ac:dyDescent="0.25">
      <c r="A122" s="62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4"/>
      <c r="O122" s="38"/>
      <c r="P122" s="38"/>
      <c r="Q122" s="38"/>
      <c r="R122" s="38"/>
      <c r="S122" s="38"/>
      <c r="T122" s="19"/>
      <c r="U122" s="19"/>
      <c r="V122" s="19"/>
      <c r="W122" s="1"/>
      <c r="Z122" s="3" t="b">
        <f>IF(COUNTIF($W$11:W122,W122)=1,IF(W122&lt;&gt;"MALIN CİNSİ 1",IF(W122&lt;&gt;0,ROW(W122),"")))</f>
        <v>0</v>
      </c>
      <c r="AB122" s="26" t="e">
        <f>SMALL($Z$11:$Z$183,ROWS($A$1:A112))</f>
        <v>#NUM!</v>
      </c>
    </row>
    <row r="123" spans="1:28" ht="15.95" customHeight="1" x14ac:dyDescent="0.25">
      <c r="A123" s="62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38"/>
      <c r="P123" s="38"/>
      <c r="Q123" s="38"/>
      <c r="R123" s="38"/>
      <c r="S123" s="38"/>
      <c r="T123" s="19"/>
      <c r="U123" s="19"/>
      <c r="V123" s="19"/>
      <c r="W123" s="1"/>
      <c r="Z123" s="3" t="b">
        <f>IF(COUNTIF($W$11:W123,W123)=1,IF(W123&lt;&gt;"MALIN CİNSİ 1",IF(W123&lt;&gt;0,ROW(W123),"")))</f>
        <v>0</v>
      </c>
      <c r="AB123" s="26" t="e">
        <f>SMALL($Z$11:$Z$183,ROWS($A$1:A113))</f>
        <v>#NUM!</v>
      </c>
    </row>
    <row r="124" spans="1:28" ht="15.95" customHeight="1" x14ac:dyDescent="0.25">
      <c r="A124" s="62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4"/>
      <c r="O124" s="38"/>
      <c r="P124" s="38"/>
      <c r="Q124" s="38"/>
      <c r="R124" s="38"/>
      <c r="S124" s="38"/>
      <c r="T124" s="19"/>
      <c r="U124" s="19"/>
      <c r="V124" s="19"/>
      <c r="W124" s="1"/>
      <c r="Z124" s="3" t="b">
        <f>IF(COUNTIF($W$11:W124,W124)=1,IF(W124&lt;&gt;"MALIN CİNSİ 1",IF(W124&lt;&gt;0,ROW(W124),"")))</f>
        <v>0</v>
      </c>
      <c r="AB124" s="26" t="e">
        <f>SMALL($Z$11:$Z$183,ROWS($A$1:A114))</f>
        <v>#NUM!</v>
      </c>
    </row>
    <row r="125" spans="1:28" ht="15.95" customHeight="1" thickBot="1" x14ac:dyDescent="0.3">
      <c r="A125" s="65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7"/>
      <c r="O125" s="38"/>
      <c r="P125" s="38"/>
      <c r="Q125" s="38"/>
      <c r="R125" s="38"/>
      <c r="S125" s="38"/>
      <c r="T125" s="19"/>
      <c r="U125" s="19"/>
      <c r="V125" s="19"/>
      <c r="W125" s="1"/>
      <c r="Z125" s="3" t="b">
        <f>IF(COUNTIF($W$11:W125,W125)=1,IF(W125&lt;&gt;"MALIN CİNSİ 1",IF(W125&lt;&gt;0,ROW(W125),"")))</f>
        <v>0</v>
      </c>
      <c r="AB125" s="26" t="e">
        <f>SMALL($Z$11:$Z$183,ROWS($A$1:A115))</f>
        <v>#NUM!</v>
      </c>
    </row>
    <row r="126" spans="1:28" ht="24.95" customHeight="1" x14ac:dyDescent="0.25">
      <c r="A126" s="54" t="s">
        <v>23</v>
      </c>
      <c r="B126" s="54"/>
      <c r="C126" s="54"/>
      <c r="D126" s="54"/>
      <c r="E126" s="54"/>
      <c r="F126" s="54"/>
      <c r="G126" s="54" t="s">
        <v>24</v>
      </c>
      <c r="H126" s="54"/>
      <c r="I126" s="54"/>
      <c r="J126" s="54"/>
      <c r="K126" s="54" t="s">
        <v>25</v>
      </c>
      <c r="L126" s="54"/>
      <c r="M126" s="54"/>
      <c r="N126" s="54"/>
      <c r="O126" s="38"/>
      <c r="P126" s="38"/>
      <c r="Q126" s="38"/>
      <c r="R126" s="38"/>
      <c r="S126" s="38"/>
      <c r="T126" s="19"/>
      <c r="U126" s="19"/>
      <c r="V126" s="19"/>
      <c r="W126" s="1"/>
      <c r="Z126" s="3" t="b">
        <f>IF(COUNTIF($W$11:W126,W126)=1,IF(W126&lt;&gt;"MALIN CİNSİ 1",IF(W126&lt;&gt;0,ROW(W126),"")))</f>
        <v>0</v>
      </c>
      <c r="AB126" s="26" t="e">
        <f>SMALL($Z$11:$Z$183,ROWS($A$1:A116))</f>
        <v>#NUM!</v>
      </c>
    </row>
    <row r="127" spans="1:28" ht="24.95" customHeight="1" thickBot="1" x14ac:dyDescent="0.3">
      <c r="A127" s="56">
        <f>A8</f>
        <v>0</v>
      </c>
      <c r="B127" s="56"/>
      <c r="C127" s="56"/>
      <c r="D127" s="56"/>
      <c r="E127" s="56"/>
      <c r="F127" s="56"/>
      <c r="G127" s="56">
        <f>G8</f>
        <v>0</v>
      </c>
      <c r="H127" s="56"/>
      <c r="I127" s="56"/>
      <c r="J127" s="56"/>
      <c r="K127" s="56">
        <f>K8</f>
        <v>0</v>
      </c>
      <c r="L127" s="56"/>
      <c r="M127" s="56"/>
      <c r="N127" s="56"/>
      <c r="O127" s="38"/>
      <c r="P127" s="38"/>
      <c r="Q127" s="38"/>
      <c r="R127" s="38"/>
      <c r="S127" s="38"/>
      <c r="T127" s="19"/>
      <c r="U127" s="19"/>
      <c r="V127" s="19"/>
      <c r="W127" s="1"/>
      <c r="Z127" s="3" t="b">
        <f>IF(COUNTIF($W$11:W127,W127)=1,IF(W127&lt;&gt;"MALIN CİNSİ 1",IF(W127&lt;&gt;0,ROW(W127),"")))</f>
        <v>0</v>
      </c>
      <c r="AB127" s="26" t="e">
        <f>SMALL($Z$11:$Z$183,ROWS($A$1:A117))</f>
        <v>#NUM!</v>
      </c>
    </row>
    <row r="128" spans="1:28" ht="15.95" customHeight="1" x14ac:dyDescent="0.2">
      <c r="A128" s="68" t="s">
        <v>7</v>
      </c>
      <c r="B128" s="57" t="s">
        <v>0</v>
      </c>
      <c r="C128" s="71" t="s">
        <v>22</v>
      </c>
      <c r="D128" s="57" t="s">
        <v>1</v>
      </c>
      <c r="E128" s="57" t="s">
        <v>21</v>
      </c>
      <c r="F128" s="57" t="s">
        <v>8</v>
      </c>
      <c r="G128" s="57" t="s">
        <v>2</v>
      </c>
      <c r="H128" s="57" t="s">
        <v>13</v>
      </c>
      <c r="I128" s="57" t="s">
        <v>3</v>
      </c>
      <c r="J128" s="57" t="s">
        <v>20</v>
      </c>
      <c r="K128" s="57" t="s">
        <v>4</v>
      </c>
      <c r="L128" s="57" t="s">
        <v>5</v>
      </c>
      <c r="M128" s="57" t="s">
        <v>6</v>
      </c>
      <c r="N128" s="71" t="s">
        <v>9</v>
      </c>
      <c r="O128" s="38"/>
      <c r="P128" s="38"/>
      <c r="Q128" s="38"/>
      <c r="R128" s="38"/>
      <c r="S128" s="38"/>
      <c r="T128" s="55" t="s">
        <v>10</v>
      </c>
      <c r="U128" s="55" t="s">
        <v>11</v>
      </c>
      <c r="V128" s="55" t="s">
        <v>12</v>
      </c>
      <c r="W128" s="55" t="s">
        <v>14</v>
      </c>
      <c r="Z128" s="3" t="b">
        <f>IF(COUNTIF($W$11:W128,W128)=1,IF(W128&lt;&gt;"MALIN CİNSİ 1",IF(W128&lt;&gt;0,ROW(W128),"")))</f>
        <v>0</v>
      </c>
      <c r="AB128" s="26" t="e">
        <f>SMALL($Z$11:$Z$183,ROWS($A$1:A118))</f>
        <v>#NUM!</v>
      </c>
    </row>
    <row r="129" spans="1:28" ht="15.95" customHeight="1" x14ac:dyDescent="0.2">
      <c r="A129" s="69"/>
      <c r="B129" s="70"/>
      <c r="C129" s="72"/>
      <c r="D129" s="70"/>
      <c r="E129" s="70"/>
      <c r="F129" s="58"/>
      <c r="G129" s="58"/>
      <c r="H129" s="58"/>
      <c r="I129" s="58"/>
      <c r="J129" s="58"/>
      <c r="K129" s="58"/>
      <c r="L129" s="58"/>
      <c r="M129" s="58"/>
      <c r="N129" s="72"/>
      <c r="O129" s="38"/>
      <c r="P129" s="38"/>
      <c r="Q129" s="38"/>
      <c r="R129" s="38"/>
      <c r="S129" s="38"/>
      <c r="T129" s="55"/>
      <c r="U129" s="55"/>
      <c r="V129" s="55"/>
      <c r="W129" s="55"/>
      <c r="Z129" s="3" t="b">
        <f>IF(COUNTIF($W$11:W129,W129)=1,IF(W129&lt;&gt;"MALIN CİNSİ 1",IF(W129&lt;&gt;0,ROW(W129),"")))</f>
        <v>0</v>
      </c>
      <c r="AB129" s="26" t="e">
        <f>SMALL($Z$11:$Z$183,ROWS($A$1:A119))</f>
        <v>#NUM!</v>
      </c>
    </row>
    <row r="130" spans="1:28" ht="24.95" customHeight="1" x14ac:dyDescent="0.2">
      <c r="A130" s="30"/>
      <c r="B130" s="31" t="s">
        <v>28</v>
      </c>
      <c r="C130" s="12"/>
      <c r="D130" s="31"/>
      <c r="E130" s="31"/>
      <c r="F130" s="29"/>
      <c r="G130" s="29"/>
      <c r="H130" s="37">
        <f>H116</f>
        <v>0</v>
      </c>
      <c r="I130" s="37">
        <f>I116</f>
        <v>0</v>
      </c>
      <c r="J130" s="29"/>
      <c r="K130" s="36">
        <f>K116</f>
        <v>0</v>
      </c>
      <c r="L130" s="36">
        <f>L116</f>
        <v>0</v>
      </c>
      <c r="M130" s="36">
        <f>M116</f>
        <v>0</v>
      </c>
      <c r="N130" s="34">
        <f>N116</f>
        <v>0</v>
      </c>
      <c r="O130" s="38"/>
      <c r="P130" s="38"/>
      <c r="Q130" s="38"/>
      <c r="R130" s="38"/>
      <c r="S130" s="38"/>
      <c r="T130" s="28"/>
      <c r="U130" s="28"/>
      <c r="V130" s="28"/>
      <c r="W130" s="28"/>
      <c r="Z130" s="3" t="b">
        <f>IF(COUNTIF($W$11:W130,W130)=1,IF(W130&lt;&gt;"MALIN CİNSİ 1",IF(W130&lt;&gt;0,ROW(W130),"")))</f>
        <v>0</v>
      </c>
      <c r="AB130" s="26" t="e">
        <f>SMALL($Z$11:$Z$183,ROWS($A$1:A120))</f>
        <v>#NUM!</v>
      </c>
    </row>
    <row r="131" spans="1:28" ht="24.95" customHeight="1" x14ac:dyDescent="0.2">
      <c r="A131" s="6">
        <v>76</v>
      </c>
      <c r="B131" s="7"/>
      <c r="C131" s="43"/>
      <c r="D131" s="7"/>
      <c r="E131" s="13"/>
      <c r="F131" s="7"/>
      <c r="G131" s="7"/>
      <c r="H131" s="8"/>
      <c r="I131" s="9"/>
      <c r="J131" s="9"/>
      <c r="K131" s="11">
        <f>IF(I131="",H131*J131,I131*J131)</f>
        <v>0</v>
      </c>
      <c r="L131" s="11">
        <f>K131*$Y$6%</f>
        <v>0</v>
      </c>
      <c r="M131" s="11"/>
      <c r="N131" s="33" t="str">
        <f>IF(B131="","",K131-(L131+M131))</f>
        <v/>
      </c>
      <c r="O131" s="38"/>
      <c r="P131" s="38"/>
      <c r="Q131" s="38"/>
      <c r="R131" s="38"/>
      <c r="S131" s="38"/>
      <c r="T131" s="25">
        <f>IF(COUNTIF($F$11:F131,F131)=1,IF(SUMIF($F$11:$F$155,F131,$N$11:$N$155)&gt;=1000000,1000,SUMIF($F$11:$F$155,F131,$N$11:$N$155)*0.001),0)</f>
        <v>0</v>
      </c>
      <c r="U131" s="25" t="str">
        <f t="shared" ref="U131:U155" ca="1" si="21">IF(B131="","",IF(AND(WEEKDAY(TODAY()-1,2)=7,E131=TODAY()-31),0,IF(AND(WEEKDAY(TODAY()-2,2)=6,E131=TODAY()-31),0,IF(AND(WEEKDAY(TODAY()-2,2)=6,E131=TODAY()-32),0,IF(E131&gt;=TODAY()-30,0,IF(AND(DAY(E131)=DAY($Y$1),E131&gt;TODAY()-56),0,T131/2))))))</f>
        <v/>
      </c>
      <c r="V131" s="9" t="str">
        <f t="shared" ref="V131:V155" si="22">IF(B131="","",T131+U131)</f>
        <v/>
      </c>
      <c r="W131" s="9">
        <f t="shared" ref="W131:W155" si="23">IF(SUMIF($F$11:$F$155,F131,$U$11:$U$155)&gt;0,G131&amp;" "&amp;"CEZA",G131)</f>
        <v>0</v>
      </c>
      <c r="Z131" s="3" t="b">
        <f>IF(COUNTIF($W$11:W131,W131)=1,IF(W131&lt;&gt;"MALIN CİNSİ 1",IF(W131&lt;&gt;0,ROW(W131),"")))</f>
        <v>0</v>
      </c>
      <c r="AB131" s="26" t="e">
        <f>SMALL($Z$11:$Z$183,ROWS($A$1:A121))</f>
        <v>#NUM!</v>
      </c>
    </row>
    <row r="132" spans="1:28" ht="24.95" customHeight="1" x14ac:dyDescent="0.2">
      <c r="A132" s="6">
        <v>77</v>
      </c>
      <c r="B132" s="7"/>
      <c r="C132" s="43"/>
      <c r="D132" s="7"/>
      <c r="E132" s="13"/>
      <c r="F132" s="7"/>
      <c r="G132" s="7"/>
      <c r="H132" s="8"/>
      <c r="I132" s="9"/>
      <c r="J132" s="9"/>
      <c r="K132" s="9">
        <f>IF(I132="",H132*J132,I132*J132)</f>
        <v>0</v>
      </c>
      <c r="L132" s="9">
        <f t="shared" ref="L132:L155" si="24">K132*$Y$6%</f>
        <v>0</v>
      </c>
      <c r="M132" s="11"/>
      <c r="N132" s="33" t="str">
        <f>IF(B132="","",K132-(L132+M132))</f>
        <v/>
      </c>
      <c r="O132" s="38"/>
      <c r="P132" s="38"/>
      <c r="Q132" s="38"/>
      <c r="R132" s="38"/>
      <c r="S132" s="38"/>
      <c r="T132" s="25">
        <f>IF(COUNTIF($F$11:F132,F132)=1,IF(SUMIF($F$11:$F$155,F132,$N$11:$N$155)&gt;=1000000,1000,SUMIF($F$11:$F$155,F132,$N$11:$N$155)*0.001),0)</f>
        <v>0</v>
      </c>
      <c r="U132" s="25" t="str">
        <f t="shared" ca="1" si="21"/>
        <v/>
      </c>
      <c r="V132" s="9" t="str">
        <f t="shared" si="22"/>
        <v/>
      </c>
      <c r="W132" s="9">
        <f t="shared" si="23"/>
        <v>0</v>
      </c>
      <c r="Z132" s="3" t="b">
        <f>IF(COUNTIF($W$11:W132,W132)=1,IF(W132&lt;&gt;"MALIN CİNSİ 1",IF(W132&lt;&gt;0,ROW(W132),"")))</f>
        <v>0</v>
      </c>
      <c r="AB132" s="26" t="e">
        <f>SMALL($Z$11:$Z$183,ROWS($A$1:A122))</f>
        <v>#NUM!</v>
      </c>
    </row>
    <row r="133" spans="1:28" ht="24.95" customHeight="1" x14ac:dyDescent="0.2">
      <c r="A133" s="6">
        <v>78</v>
      </c>
      <c r="B133" s="7"/>
      <c r="C133" s="43"/>
      <c r="D133" s="7"/>
      <c r="E133" s="13"/>
      <c r="F133" s="7"/>
      <c r="G133" s="7"/>
      <c r="H133" s="8"/>
      <c r="I133" s="9"/>
      <c r="J133" s="9"/>
      <c r="K133" s="9">
        <f>IF(I133="",H133*J133,I133*J133)</f>
        <v>0</v>
      </c>
      <c r="L133" s="9">
        <f t="shared" si="24"/>
        <v>0</v>
      </c>
      <c r="M133" s="11"/>
      <c r="N133" s="33" t="str">
        <f t="shared" ref="N133:N155" si="25">IF(B133="","",K133-(L133+M133))</f>
        <v/>
      </c>
      <c r="O133" s="38"/>
      <c r="P133" s="38"/>
      <c r="Q133" s="38"/>
      <c r="R133" s="38"/>
      <c r="S133" s="38"/>
      <c r="T133" s="25">
        <f>IF(COUNTIF($F$11:F133,F133)=1,IF(SUMIF($F$11:$F$155,F133,$N$11:$N$155)&gt;=1000000,1000,SUMIF($F$11:$F$155,F133,$N$11:$N$155)*0.001),0)</f>
        <v>0</v>
      </c>
      <c r="U133" s="25" t="str">
        <f t="shared" ca="1" si="21"/>
        <v/>
      </c>
      <c r="V133" s="9" t="str">
        <f t="shared" si="22"/>
        <v/>
      </c>
      <c r="W133" s="9">
        <f t="shared" si="23"/>
        <v>0</v>
      </c>
      <c r="Z133" s="3" t="b">
        <f>IF(COUNTIF($W$11:W133,W133)=1,IF(W133&lt;&gt;"MALIN CİNSİ 1",IF(W133&lt;&gt;0,ROW(W133),"")))</f>
        <v>0</v>
      </c>
      <c r="AB133" s="26" t="e">
        <f>SMALL($Z$11:$Z$183,ROWS($A$1:A123))</f>
        <v>#NUM!</v>
      </c>
    </row>
    <row r="134" spans="1:28" ht="24.95" customHeight="1" x14ac:dyDescent="0.2">
      <c r="A134" s="6">
        <v>79</v>
      </c>
      <c r="B134" s="7"/>
      <c r="C134" s="43"/>
      <c r="D134" s="7"/>
      <c r="E134" s="13"/>
      <c r="F134" s="7"/>
      <c r="G134" s="7"/>
      <c r="H134" s="8"/>
      <c r="I134" s="9"/>
      <c r="J134" s="9"/>
      <c r="K134" s="9">
        <f t="shared" ref="K134:K155" si="26">IF(I134="",H134*J134,I134*J134)</f>
        <v>0</v>
      </c>
      <c r="L134" s="9">
        <f t="shared" si="24"/>
        <v>0</v>
      </c>
      <c r="M134" s="11"/>
      <c r="N134" s="33" t="str">
        <f t="shared" si="25"/>
        <v/>
      </c>
      <c r="O134" s="38"/>
      <c r="P134" s="38"/>
      <c r="Q134" s="38"/>
      <c r="R134" s="38"/>
      <c r="S134" s="38"/>
      <c r="T134" s="25">
        <f>IF(COUNTIF($F$11:F134,F134)=1,IF(SUMIF($F$11:$F$155,F134,$N$11:$N$155)&gt;=1000000,1000,SUMIF($F$11:$F$155,F134,$N$11:$N$155)*0.001),0)</f>
        <v>0</v>
      </c>
      <c r="U134" s="25" t="str">
        <f t="shared" ca="1" si="21"/>
        <v/>
      </c>
      <c r="V134" s="9" t="str">
        <f t="shared" si="22"/>
        <v/>
      </c>
      <c r="W134" s="9">
        <f t="shared" si="23"/>
        <v>0</v>
      </c>
      <c r="Z134" s="3" t="b">
        <f>IF(COUNTIF($W$11:W134,W134)=1,IF(W134&lt;&gt;"MALIN CİNSİ 1",IF(W134&lt;&gt;0,ROW(W134),"")))</f>
        <v>0</v>
      </c>
      <c r="AB134" s="26" t="e">
        <f>SMALL($Z$11:$Z$183,ROWS($A$1:A124))</f>
        <v>#NUM!</v>
      </c>
    </row>
    <row r="135" spans="1:28" ht="24.95" customHeight="1" x14ac:dyDescent="0.2">
      <c r="A135" s="6">
        <v>80</v>
      </c>
      <c r="B135" s="7"/>
      <c r="C135" s="43"/>
      <c r="D135" s="7"/>
      <c r="E135" s="13"/>
      <c r="F135" s="7"/>
      <c r="G135" s="7"/>
      <c r="H135" s="8"/>
      <c r="I135" s="9"/>
      <c r="J135" s="9"/>
      <c r="K135" s="9">
        <f t="shared" si="26"/>
        <v>0</v>
      </c>
      <c r="L135" s="9">
        <f t="shared" si="24"/>
        <v>0</v>
      </c>
      <c r="M135" s="11"/>
      <c r="N135" s="33" t="str">
        <f t="shared" si="25"/>
        <v/>
      </c>
      <c r="O135" s="38"/>
      <c r="P135" s="38"/>
      <c r="Q135" s="38"/>
      <c r="R135" s="38"/>
      <c r="S135" s="38"/>
      <c r="T135" s="25">
        <f>IF(COUNTIF($F$11:F135,F135)=1,IF(SUMIF($F$11:$F$155,F135,$N$11:$N$155)&gt;=1000000,1000,SUMIF($F$11:$F$155,F135,$N$11:$N$155)*0.001),0)</f>
        <v>0</v>
      </c>
      <c r="U135" s="25" t="str">
        <f t="shared" ca="1" si="21"/>
        <v/>
      </c>
      <c r="V135" s="9" t="str">
        <f t="shared" si="22"/>
        <v/>
      </c>
      <c r="W135" s="9">
        <f t="shared" si="23"/>
        <v>0</v>
      </c>
      <c r="Z135" s="3" t="b">
        <f>IF(COUNTIF($W$11:W135,W135)=1,IF(W135&lt;&gt;"MALIN CİNSİ 1",IF(W135&lt;&gt;0,ROW(W135),"")))</f>
        <v>0</v>
      </c>
      <c r="AB135" s="26" t="e">
        <f>SMALL($Z$11:$Z$183,ROWS($A$1:A125))</f>
        <v>#NUM!</v>
      </c>
    </row>
    <row r="136" spans="1:28" ht="24.95" customHeight="1" x14ac:dyDescent="0.2">
      <c r="A136" s="6">
        <v>81</v>
      </c>
      <c r="B136" s="7"/>
      <c r="C136" s="43"/>
      <c r="D136" s="7"/>
      <c r="E136" s="13"/>
      <c r="F136" s="7"/>
      <c r="G136" s="7"/>
      <c r="H136" s="8"/>
      <c r="I136" s="9"/>
      <c r="J136" s="9"/>
      <c r="K136" s="9">
        <f t="shared" si="26"/>
        <v>0</v>
      </c>
      <c r="L136" s="9">
        <f t="shared" si="24"/>
        <v>0</v>
      </c>
      <c r="M136" s="11"/>
      <c r="N136" s="33" t="str">
        <f t="shared" si="25"/>
        <v/>
      </c>
      <c r="O136" s="38"/>
      <c r="P136" s="38"/>
      <c r="Q136" s="38"/>
      <c r="R136" s="38"/>
      <c r="S136" s="38"/>
      <c r="T136" s="25">
        <f>IF(COUNTIF($F$11:F136,F136)=1,IF(SUMIF($F$11:$F$155,F136,$N$11:$N$155)&gt;=1000000,1000,SUMIF($F$11:$F$155,F136,$N$11:$N$155)*0.001),0)</f>
        <v>0</v>
      </c>
      <c r="U136" s="25" t="str">
        <f t="shared" ca="1" si="21"/>
        <v/>
      </c>
      <c r="V136" s="9" t="str">
        <f t="shared" si="22"/>
        <v/>
      </c>
      <c r="W136" s="9">
        <f t="shared" si="23"/>
        <v>0</v>
      </c>
      <c r="Z136" s="3" t="b">
        <f>IF(COUNTIF($W$11:W136,W136)=1,IF(W136&lt;&gt;"MALIN CİNSİ 1",IF(W136&lt;&gt;0,ROW(W136),"")))</f>
        <v>0</v>
      </c>
      <c r="AB136" s="26" t="e">
        <f>SMALL($Z$11:$Z$183,ROWS($A$1:A126))</f>
        <v>#NUM!</v>
      </c>
    </row>
    <row r="137" spans="1:28" ht="24.95" customHeight="1" x14ac:dyDescent="0.2">
      <c r="A137" s="6">
        <v>82</v>
      </c>
      <c r="B137" s="7"/>
      <c r="C137" s="43"/>
      <c r="D137" s="7"/>
      <c r="E137" s="13"/>
      <c r="F137" s="7"/>
      <c r="G137" s="7"/>
      <c r="H137" s="8"/>
      <c r="I137" s="9"/>
      <c r="J137" s="9"/>
      <c r="K137" s="9">
        <f t="shared" si="26"/>
        <v>0</v>
      </c>
      <c r="L137" s="9">
        <f t="shared" si="24"/>
        <v>0</v>
      </c>
      <c r="M137" s="11"/>
      <c r="N137" s="33" t="str">
        <f t="shared" si="25"/>
        <v/>
      </c>
      <c r="O137" s="38"/>
      <c r="P137" s="38"/>
      <c r="Q137" s="38"/>
      <c r="R137" s="38"/>
      <c r="S137" s="38"/>
      <c r="T137" s="25">
        <f>IF(COUNTIF($F$11:F137,F137)=1,IF(SUMIF($F$11:$F$155,F137,$N$11:$N$155)&gt;=1000000,1000,SUMIF($F$11:$F$155,F137,$N$11:$N$155)*0.001),0)</f>
        <v>0</v>
      </c>
      <c r="U137" s="25" t="str">
        <f t="shared" ca="1" si="21"/>
        <v/>
      </c>
      <c r="V137" s="9" t="str">
        <f t="shared" si="22"/>
        <v/>
      </c>
      <c r="W137" s="9">
        <f t="shared" si="23"/>
        <v>0</v>
      </c>
      <c r="Z137" s="3" t="b">
        <f>IF(COUNTIF($W$11:W137,W137)=1,IF(W137&lt;&gt;"MALIN CİNSİ 1",IF(W137&lt;&gt;0,ROW(W137),"")))</f>
        <v>0</v>
      </c>
      <c r="AB137" s="26" t="e">
        <f>SMALL($Z$11:$Z$183,ROWS($A$1:A127))</f>
        <v>#NUM!</v>
      </c>
    </row>
    <row r="138" spans="1:28" ht="24.95" customHeight="1" x14ac:dyDescent="0.2">
      <c r="A138" s="6">
        <v>83</v>
      </c>
      <c r="B138" s="7"/>
      <c r="C138" s="43"/>
      <c r="D138" s="7"/>
      <c r="E138" s="13"/>
      <c r="F138" s="7"/>
      <c r="G138" s="7"/>
      <c r="H138" s="8"/>
      <c r="I138" s="9"/>
      <c r="J138" s="9"/>
      <c r="K138" s="9">
        <f t="shared" si="26"/>
        <v>0</v>
      </c>
      <c r="L138" s="9">
        <f t="shared" si="24"/>
        <v>0</v>
      </c>
      <c r="M138" s="11"/>
      <c r="N138" s="33" t="str">
        <f t="shared" si="25"/>
        <v/>
      </c>
      <c r="O138" s="38"/>
      <c r="P138" s="38"/>
      <c r="Q138" s="38"/>
      <c r="R138" s="38"/>
      <c r="S138" s="38"/>
      <c r="T138" s="25">
        <f>IF(COUNTIF($F$11:F138,F138)=1,IF(SUMIF($F$11:$F$155,F138,$N$11:$N$155)&gt;=1000000,1000,SUMIF($F$11:$F$155,F138,$N$11:$N$155)*0.001),0)</f>
        <v>0</v>
      </c>
      <c r="U138" s="25" t="str">
        <f t="shared" ca="1" si="21"/>
        <v/>
      </c>
      <c r="V138" s="9" t="str">
        <f t="shared" si="22"/>
        <v/>
      </c>
      <c r="W138" s="9">
        <f t="shared" si="23"/>
        <v>0</v>
      </c>
      <c r="Z138" s="3" t="b">
        <f>IF(COUNTIF($W$11:W138,W138)=1,IF(W138&lt;&gt;"MALIN CİNSİ 1",IF(W138&lt;&gt;0,ROW(W138),"")))</f>
        <v>0</v>
      </c>
      <c r="AB138" s="26" t="e">
        <f>SMALL($Z$11:$Z$183,ROWS($A$1:A128))</f>
        <v>#NUM!</v>
      </c>
    </row>
    <row r="139" spans="1:28" ht="24.95" customHeight="1" x14ac:dyDescent="0.2">
      <c r="A139" s="6">
        <v>84</v>
      </c>
      <c r="B139" s="7"/>
      <c r="C139" s="43"/>
      <c r="D139" s="7"/>
      <c r="E139" s="13"/>
      <c r="F139" s="7"/>
      <c r="G139" s="7"/>
      <c r="H139" s="8"/>
      <c r="I139" s="9"/>
      <c r="J139" s="9"/>
      <c r="K139" s="9">
        <f t="shared" si="26"/>
        <v>0</v>
      </c>
      <c r="L139" s="9">
        <f t="shared" si="24"/>
        <v>0</v>
      </c>
      <c r="M139" s="11"/>
      <c r="N139" s="33" t="str">
        <f t="shared" si="25"/>
        <v/>
      </c>
      <c r="O139" s="38"/>
      <c r="P139" s="38"/>
      <c r="Q139" s="38"/>
      <c r="R139" s="38"/>
      <c r="S139" s="38"/>
      <c r="T139" s="25">
        <f>IF(COUNTIF($F$11:F139,F139)=1,IF(SUMIF($F$11:$F$155,F139,$N$11:$N$155)&gt;=1000000,1000,SUMIF($F$11:$F$155,F139,$N$11:$N$155)*0.001),0)</f>
        <v>0</v>
      </c>
      <c r="U139" s="25" t="str">
        <f t="shared" ca="1" si="21"/>
        <v/>
      </c>
      <c r="V139" s="9" t="str">
        <f t="shared" si="22"/>
        <v/>
      </c>
      <c r="W139" s="9">
        <f t="shared" si="23"/>
        <v>0</v>
      </c>
      <c r="Z139" s="3" t="b">
        <f>IF(COUNTIF($W$11:W139,W139)=1,IF(W139&lt;&gt;"MALIN CİNSİ 1",IF(W139&lt;&gt;0,ROW(W139),"")))</f>
        <v>0</v>
      </c>
      <c r="AB139" s="26" t="e">
        <f>SMALL($Z$11:$Z$183,ROWS($A$1:A129))</f>
        <v>#NUM!</v>
      </c>
    </row>
    <row r="140" spans="1:28" ht="24.95" customHeight="1" x14ac:dyDescent="0.2">
      <c r="A140" s="6">
        <v>85</v>
      </c>
      <c r="B140" s="7"/>
      <c r="C140" s="43"/>
      <c r="D140" s="7"/>
      <c r="E140" s="13"/>
      <c r="F140" s="7"/>
      <c r="G140" s="7"/>
      <c r="H140" s="8"/>
      <c r="I140" s="9"/>
      <c r="J140" s="9"/>
      <c r="K140" s="9">
        <f t="shared" si="26"/>
        <v>0</v>
      </c>
      <c r="L140" s="9">
        <f t="shared" si="24"/>
        <v>0</v>
      </c>
      <c r="M140" s="11"/>
      <c r="N140" s="33" t="str">
        <f t="shared" si="25"/>
        <v/>
      </c>
      <c r="O140" s="38"/>
      <c r="P140" s="38"/>
      <c r="Q140" s="38"/>
      <c r="R140" s="38"/>
      <c r="S140" s="38"/>
      <c r="T140" s="25">
        <f>IF(COUNTIF($F$11:F140,F140)=1,IF(SUMIF($F$11:$F$155,F140,$N$11:$N$155)&gt;=1000000,1000,SUMIF($F$11:$F$155,F140,$N$11:$N$155)*0.001),0)</f>
        <v>0</v>
      </c>
      <c r="U140" s="25" t="str">
        <f t="shared" ca="1" si="21"/>
        <v/>
      </c>
      <c r="V140" s="9" t="str">
        <f t="shared" si="22"/>
        <v/>
      </c>
      <c r="W140" s="9">
        <f t="shared" si="23"/>
        <v>0</v>
      </c>
      <c r="Z140" s="3" t="b">
        <f>IF(COUNTIF($W$11:W140,W140)=1,IF(W140&lt;&gt;"MALIN CİNSİ 1",IF(W140&lt;&gt;0,ROW(W140),"")))</f>
        <v>0</v>
      </c>
      <c r="AB140" s="26" t="e">
        <f>SMALL($Z$11:$Z$183,ROWS($A$1:A130))</f>
        <v>#NUM!</v>
      </c>
    </row>
    <row r="141" spans="1:28" ht="24.95" customHeight="1" x14ac:dyDescent="0.2">
      <c r="A141" s="6">
        <v>86</v>
      </c>
      <c r="B141" s="7"/>
      <c r="C141" s="43"/>
      <c r="D141" s="7"/>
      <c r="E141" s="13"/>
      <c r="F141" s="7"/>
      <c r="G141" s="7"/>
      <c r="H141" s="8"/>
      <c r="I141" s="9"/>
      <c r="J141" s="9"/>
      <c r="K141" s="9">
        <f t="shared" si="26"/>
        <v>0</v>
      </c>
      <c r="L141" s="9">
        <f t="shared" si="24"/>
        <v>0</v>
      </c>
      <c r="M141" s="11"/>
      <c r="N141" s="33" t="str">
        <f t="shared" si="25"/>
        <v/>
      </c>
      <c r="O141" s="38"/>
      <c r="P141" s="38"/>
      <c r="Q141" s="38"/>
      <c r="R141" s="38"/>
      <c r="S141" s="38"/>
      <c r="T141" s="25">
        <f>IF(COUNTIF($F$11:F141,F141)=1,IF(SUMIF($F$11:$F$155,F141,$N$11:$N$155)&gt;=1000000,1000,SUMIF($F$11:$F$155,F141,$N$11:$N$155)*0.001),0)</f>
        <v>0</v>
      </c>
      <c r="U141" s="25" t="str">
        <f t="shared" ca="1" si="21"/>
        <v/>
      </c>
      <c r="V141" s="9" t="str">
        <f t="shared" si="22"/>
        <v/>
      </c>
      <c r="W141" s="9">
        <f t="shared" si="23"/>
        <v>0</v>
      </c>
      <c r="Z141" s="3" t="b">
        <f>IF(COUNTIF($W$11:W141,W141)=1,IF(W141&lt;&gt;"MALIN CİNSİ 1",IF(W141&lt;&gt;0,ROW(W141),"")))</f>
        <v>0</v>
      </c>
      <c r="AB141" s="26" t="e">
        <f>SMALL($Z$11:$Z$183,ROWS($A$1:A131))</f>
        <v>#NUM!</v>
      </c>
    </row>
    <row r="142" spans="1:28" ht="24.95" customHeight="1" x14ac:dyDescent="0.2">
      <c r="A142" s="6">
        <v>87</v>
      </c>
      <c r="B142" s="7"/>
      <c r="C142" s="43"/>
      <c r="D142" s="7"/>
      <c r="E142" s="13"/>
      <c r="F142" s="7"/>
      <c r="G142" s="7"/>
      <c r="H142" s="8"/>
      <c r="I142" s="9"/>
      <c r="J142" s="9"/>
      <c r="K142" s="9">
        <f t="shared" si="26"/>
        <v>0</v>
      </c>
      <c r="L142" s="9">
        <f t="shared" si="24"/>
        <v>0</v>
      </c>
      <c r="M142" s="11"/>
      <c r="N142" s="33" t="str">
        <f t="shared" si="25"/>
        <v/>
      </c>
      <c r="O142" s="38"/>
      <c r="P142" s="38"/>
      <c r="Q142" s="38"/>
      <c r="R142" s="38"/>
      <c r="S142" s="38"/>
      <c r="T142" s="25">
        <f>IF(COUNTIF($F$11:F142,F142)=1,IF(SUMIF($F$11:$F$155,F142,$N$11:$N$155)&gt;=1000000,1000,SUMIF($F$11:$F$155,F142,$N$11:$N$155)*0.001),0)</f>
        <v>0</v>
      </c>
      <c r="U142" s="25" t="str">
        <f t="shared" ca="1" si="21"/>
        <v/>
      </c>
      <c r="V142" s="9" t="str">
        <f t="shared" si="22"/>
        <v/>
      </c>
      <c r="W142" s="9">
        <f t="shared" si="23"/>
        <v>0</v>
      </c>
      <c r="Z142" s="3" t="b">
        <f>IF(COUNTIF($W$11:W142,W142)=1,IF(W142&lt;&gt;"MALIN CİNSİ 1",IF(W142&lt;&gt;0,ROW(W142),"")))</f>
        <v>0</v>
      </c>
      <c r="AB142" s="26" t="e">
        <f>SMALL($Z$11:$Z$183,ROWS($A$1:A132))</f>
        <v>#NUM!</v>
      </c>
    </row>
    <row r="143" spans="1:28" ht="24.95" customHeight="1" x14ac:dyDescent="0.2">
      <c r="A143" s="6">
        <v>88</v>
      </c>
      <c r="B143" s="7"/>
      <c r="C143" s="43"/>
      <c r="D143" s="7"/>
      <c r="E143" s="13"/>
      <c r="F143" s="7"/>
      <c r="G143" s="7"/>
      <c r="H143" s="8"/>
      <c r="I143" s="9"/>
      <c r="J143" s="9"/>
      <c r="K143" s="9">
        <f t="shared" si="26"/>
        <v>0</v>
      </c>
      <c r="L143" s="9">
        <f t="shared" si="24"/>
        <v>0</v>
      </c>
      <c r="M143" s="11"/>
      <c r="N143" s="33" t="str">
        <f t="shared" si="25"/>
        <v/>
      </c>
      <c r="O143" s="38"/>
      <c r="P143" s="38"/>
      <c r="Q143" s="38"/>
      <c r="R143" s="38"/>
      <c r="S143" s="38"/>
      <c r="T143" s="25">
        <f>IF(COUNTIF($F$11:F143,F143)=1,IF(SUMIF($F$11:$F$155,F143,$N$11:$N$155)&gt;=1000000,1000,SUMIF($F$11:$F$155,F143,$N$11:$N$155)*0.001),0)</f>
        <v>0</v>
      </c>
      <c r="U143" s="25" t="str">
        <f t="shared" ca="1" si="21"/>
        <v/>
      </c>
      <c r="V143" s="9" t="str">
        <f t="shared" si="22"/>
        <v/>
      </c>
      <c r="W143" s="9">
        <f t="shared" si="23"/>
        <v>0</v>
      </c>
      <c r="Z143" s="3" t="b">
        <f>IF(COUNTIF($W$11:W143,W143)=1,IF(W143&lt;&gt;"MALIN CİNSİ 1",IF(W143&lt;&gt;0,ROW(W143),"")))</f>
        <v>0</v>
      </c>
      <c r="AB143" s="26" t="e">
        <f>SMALL($Z$11:$Z$183,ROWS($A$1:A133))</f>
        <v>#NUM!</v>
      </c>
    </row>
    <row r="144" spans="1:28" ht="24.95" customHeight="1" x14ac:dyDescent="0.2">
      <c r="A144" s="6">
        <v>89</v>
      </c>
      <c r="B144" s="7"/>
      <c r="C144" s="43"/>
      <c r="D144" s="7"/>
      <c r="E144" s="13"/>
      <c r="F144" s="7"/>
      <c r="G144" s="7"/>
      <c r="H144" s="8"/>
      <c r="I144" s="9"/>
      <c r="J144" s="9"/>
      <c r="K144" s="9">
        <f t="shared" si="26"/>
        <v>0</v>
      </c>
      <c r="L144" s="9">
        <f t="shared" si="24"/>
        <v>0</v>
      </c>
      <c r="M144" s="11"/>
      <c r="N144" s="33" t="str">
        <f t="shared" si="25"/>
        <v/>
      </c>
      <c r="O144" s="38"/>
      <c r="P144" s="38"/>
      <c r="Q144" s="38"/>
      <c r="R144" s="38"/>
      <c r="S144" s="38"/>
      <c r="T144" s="25">
        <f>IF(COUNTIF($F$11:F144,F144)=1,IF(SUMIF($F$11:$F$155,F144,$N$11:$N$155)&gt;=1000000,1000,SUMIF($F$11:$F$155,F144,$N$11:$N$155)*0.001),0)</f>
        <v>0</v>
      </c>
      <c r="U144" s="25" t="str">
        <f t="shared" ca="1" si="21"/>
        <v/>
      </c>
      <c r="V144" s="9" t="str">
        <f t="shared" si="22"/>
        <v/>
      </c>
      <c r="W144" s="9">
        <f t="shared" si="23"/>
        <v>0</v>
      </c>
      <c r="Z144" s="3" t="b">
        <f>IF(COUNTIF($W$11:W144,W144)=1,IF(W144&lt;&gt;"MALIN CİNSİ 1",IF(W144&lt;&gt;0,ROW(W144),"")))</f>
        <v>0</v>
      </c>
      <c r="AB144" s="26" t="e">
        <f>SMALL($Z$11:$Z$183,ROWS($A$1:A134))</f>
        <v>#NUM!</v>
      </c>
    </row>
    <row r="145" spans="1:28" ht="24.95" customHeight="1" x14ac:dyDescent="0.2">
      <c r="A145" s="6">
        <v>90</v>
      </c>
      <c r="B145" s="7"/>
      <c r="C145" s="43"/>
      <c r="D145" s="7"/>
      <c r="E145" s="13"/>
      <c r="F145" s="7"/>
      <c r="G145" s="7"/>
      <c r="H145" s="8"/>
      <c r="I145" s="9"/>
      <c r="J145" s="9"/>
      <c r="K145" s="9">
        <f t="shared" si="26"/>
        <v>0</v>
      </c>
      <c r="L145" s="9">
        <f t="shared" si="24"/>
        <v>0</v>
      </c>
      <c r="M145" s="11"/>
      <c r="N145" s="33" t="str">
        <f t="shared" si="25"/>
        <v/>
      </c>
      <c r="O145" s="38"/>
      <c r="P145" s="38"/>
      <c r="Q145" s="38"/>
      <c r="R145" s="38"/>
      <c r="S145" s="38"/>
      <c r="T145" s="25">
        <f>IF(COUNTIF($F$11:F145,F145)=1,IF(SUMIF($F$11:$F$155,F145,$N$11:$N$155)&gt;=1000000,1000,SUMIF($F$11:$F$155,F145,$N$11:$N$155)*0.001),0)</f>
        <v>0</v>
      </c>
      <c r="U145" s="25" t="str">
        <f t="shared" ca="1" si="21"/>
        <v/>
      </c>
      <c r="V145" s="9" t="str">
        <f t="shared" si="22"/>
        <v/>
      </c>
      <c r="W145" s="9">
        <f t="shared" si="23"/>
        <v>0</v>
      </c>
      <c r="Z145" s="3" t="b">
        <f>IF(COUNTIF($W$11:W145,W145)=1,IF(W145&lt;&gt;"MALIN CİNSİ 1",IF(W145&lt;&gt;0,ROW(W145),"")))</f>
        <v>0</v>
      </c>
      <c r="AB145" s="26" t="e">
        <f>SMALL($Z$11:$Z$183,ROWS($A$1:A135))</f>
        <v>#NUM!</v>
      </c>
    </row>
    <row r="146" spans="1:28" ht="24.95" customHeight="1" x14ac:dyDescent="0.2">
      <c r="A146" s="6">
        <v>91</v>
      </c>
      <c r="B146" s="7"/>
      <c r="C146" s="43"/>
      <c r="D146" s="7"/>
      <c r="E146" s="13"/>
      <c r="F146" s="7"/>
      <c r="G146" s="7"/>
      <c r="H146" s="8"/>
      <c r="I146" s="9"/>
      <c r="J146" s="9"/>
      <c r="K146" s="9">
        <f t="shared" si="26"/>
        <v>0</v>
      </c>
      <c r="L146" s="9">
        <f t="shared" si="24"/>
        <v>0</v>
      </c>
      <c r="M146" s="11"/>
      <c r="N146" s="33" t="str">
        <f t="shared" si="25"/>
        <v/>
      </c>
      <c r="O146" s="38"/>
      <c r="P146" s="38"/>
      <c r="Q146" s="38"/>
      <c r="R146" s="38"/>
      <c r="S146" s="38"/>
      <c r="T146" s="25">
        <f>IF(COUNTIF($F$11:F146,F146)=1,IF(SUMIF($F$11:$F$155,F146,$N$11:$N$155)&gt;=1000000,1000,SUMIF($F$11:$F$155,F146,$N$11:$N$155)*0.001),0)</f>
        <v>0</v>
      </c>
      <c r="U146" s="25" t="str">
        <f t="shared" ca="1" si="21"/>
        <v/>
      </c>
      <c r="V146" s="9" t="str">
        <f t="shared" si="22"/>
        <v/>
      </c>
      <c r="W146" s="9">
        <f t="shared" si="23"/>
        <v>0</v>
      </c>
      <c r="Z146" s="3" t="b">
        <f>IF(COUNTIF($W$11:W146,W146)=1,IF(W146&lt;&gt;"MALIN CİNSİ 1",IF(W146&lt;&gt;0,ROW(W146),"")))</f>
        <v>0</v>
      </c>
      <c r="AB146" s="26" t="e">
        <f>SMALL($Z$11:$Z$183,ROWS($A$1:A136))</f>
        <v>#NUM!</v>
      </c>
    </row>
    <row r="147" spans="1:28" ht="24.95" customHeight="1" x14ac:dyDescent="0.2">
      <c r="A147" s="6">
        <v>92</v>
      </c>
      <c r="B147" s="7"/>
      <c r="C147" s="43"/>
      <c r="D147" s="7"/>
      <c r="E147" s="13"/>
      <c r="F147" s="7"/>
      <c r="G147" s="7"/>
      <c r="H147" s="8"/>
      <c r="I147" s="9"/>
      <c r="J147" s="9"/>
      <c r="K147" s="9">
        <f t="shared" si="26"/>
        <v>0</v>
      </c>
      <c r="L147" s="9">
        <f t="shared" si="24"/>
        <v>0</v>
      </c>
      <c r="M147" s="11"/>
      <c r="N147" s="33" t="str">
        <f t="shared" si="25"/>
        <v/>
      </c>
      <c r="O147" s="38"/>
      <c r="P147" s="38"/>
      <c r="Q147" s="38"/>
      <c r="R147" s="38"/>
      <c r="S147" s="38"/>
      <c r="T147" s="25">
        <f>IF(COUNTIF($F$11:F147,F147)=1,IF(SUMIF($F$11:$F$155,F147,$N$11:$N$155)&gt;=1000000,1000,SUMIF($F$11:$F$155,F147,$N$11:$N$155)*0.001),0)</f>
        <v>0</v>
      </c>
      <c r="U147" s="25" t="str">
        <f t="shared" ca="1" si="21"/>
        <v/>
      </c>
      <c r="V147" s="9" t="str">
        <f t="shared" si="22"/>
        <v/>
      </c>
      <c r="W147" s="9">
        <f t="shared" si="23"/>
        <v>0</v>
      </c>
      <c r="Z147" s="3" t="b">
        <f>IF(COUNTIF($W$11:W147,W147)=1,IF(W147&lt;&gt;"MALIN CİNSİ 1",IF(W147&lt;&gt;0,ROW(W147),"")))</f>
        <v>0</v>
      </c>
      <c r="AB147" s="26" t="e">
        <f>SMALL($Z$11:$Z$183,ROWS($A$1:A137))</f>
        <v>#NUM!</v>
      </c>
    </row>
    <row r="148" spans="1:28" ht="24.95" customHeight="1" x14ac:dyDescent="0.2">
      <c r="A148" s="6">
        <v>93</v>
      </c>
      <c r="B148" s="7"/>
      <c r="C148" s="43"/>
      <c r="D148" s="7"/>
      <c r="E148" s="13"/>
      <c r="F148" s="7"/>
      <c r="G148" s="7"/>
      <c r="H148" s="8"/>
      <c r="I148" s="9"/>
      <c r="J148" s="9"/>
      <c r="K148" s="9">
        <f t="shared" si="26"/>
        <v>0</v>
      </c>
      <c r="L148" s="9">
        <f t="shared" si="24"/>
        <v>0</v>
      </c>
      <c r="M148" s="11"/>
      <c r="N148" s="33" t="str">
        <f t="shared" si="25"/>
        <v/>
      </c>
      <c r="O148" s="38"/>
      <c r="P148" s="38"/>
      <c r="Q148" s="38"/>
      <c r="R148" s="38"/>
      <c r="S148" s="38"/>
      <c r="T148" s="25">
        <f>IF(COUNTIF($F$11:F148,F148)=1,IF(SUMIF($F$11:$F$155,F148,$N$11:$N$155)&gt;=1000000,1000,SUMIF($F$11:$F$155,F148,$N$11:$N$155)*0.001),0)</f>
        <v>0</v>
      </c>
      <c r="U148" s="25" t="str">
        <f t="shared" ca="1" si="21"/>
        <v/>
      </c>
      <c r="V148" s="9" t="str">
        <f t="shared" si="22"/>
        <v/>
      </c>
      <c r="W148" s="9">
        <f t="shared" si="23"/>
        <v>0</v>
      </c>
      <c r="Z148" s="3" t="b">
        <f>IF(COUNTIF($W$11:W148,W148)=1,IF(W148&lt;&gt;"MALIN CİNSİ 1",IF(W148&lt;&gt;0,ROW(W148),"")))</f>
        <v>0</v>
      </c>
      <c r="AB148" s="26" t="e">
        <f>SMALL($Z$11:$Z$183,ROWS($A$1:A138))</f>
        <v>#NUM!</v>
      </c>
    </row>
    <row r="149" spans="1:28" ht="24.95" customHeight="1" x14ac:dyDescent="0.2">
      <c r="A149" s="6">
        <v>94</v>
      </c>
      <c r="B149" s="7"/>
      <c r="C149" s="43"/>
      <c r="D149" s="7"/>
      <c r="E149" s="13"/>
      <c r="F149" s="7"/>
      <c r="G149" s="7"/>
      <c r="H149" s="8"/>
      <c r="I149" s="9"/>
      <c r="J149" s="9"/>
      <c r="K149" s="9">
        <f t="shared" si="26"/>
        <v>0</v>
      </c>
      <c r="L149" s="9">
        <f t="shared" si="24"/>
        <v>0</v>
      </c>
      <c r="M149" s="11"/>
      <c r="N149" s="33" t="str">
        <f t="shared" si="25"/>
        <v/>
      </c>
      <c r="O149" s="38"/>
      <c r="P149" s="38"/>
      <c r="Q149" s="38"/>
      <c r="R149" s="38"/>
      <c r="S149" s="38"/>
      <c r="T149" s="25">
        <f>IF(COUNTIF($F$11:F149,F149)=1,IF(SUMIF($F$11:$F$155,F149,$N$11:$N$155)&gt;=1000000,1000,SUMIF($F$11:$F$155,F149,$N$11:$N$155)*0.001),0)</f>
        <v>0</v>
      </c>
      <c r="U149" s="25" t="str">
        <f t="shared" ca="1" si="21"/>
        <v/>
      </c>
      <c r="V149" s="9" t="str">
        <f t="shared" si="22"/>
        <v/>
      </c>
      <c r="W149" s="9">
        <f t="shared" si="23"/>
        <v>0</v>
      </c>
      <c r="Z149" s="3" t="b">
        <f>IF(COUNTIF($W$11:W149,W149)=1,IF(W149&lt;&gt;"MALIN CİNSİ 1",IF(W149&lt;&gt;0,ROW(W149),"")))</f>
        <v>0</v>
      </c>
      <c r="AB149" s="26" t="e">
        <f>SMALL($Z$11:$Z$183,ROWS($A$1:A139))</f>
        <v>#NUM!</v>
      </c>
    </row>
    <row r="150" spans="1:28" ht="24.95" customHeight="1" x14ac:dyDescent="0.2">
      <c r="A150" s="6">
        <v>95</v>
      </c>
      <c r="B150" s="7"/>
      <c r="C150" s="43"/>
      <c r="D150" s="7"/>
      <c r="E150" s="13"/>
      <c r="F150" s="7"/>
      <c r="G150" s="7"/>
      <c r="H150" s="8"/>
      <c r="I150" s="9"/>
      <c r="J150" s="9"/>
      <c r="K150" s="9">
        <f t="shared" si="26"/>
        <v>0</v>
      </c>
      <c r="L150" s="9">
        <f t="shared" si="24"/>
        <v>0</v>
      </c>
      <c r="M150" s="11"/>
      <c r="N150" s="33" t="str">
        <f t="shared" si="25"/>
        <v/>
      </c>
      <c r="O150" s="38"/>
      <c r="P150" s="38"/>
      <c r="Q150" s="38"/>
      <c r="R150" s="38"/>
      <c r="S150" s="38"/>
      <c r="T150" s="25">
        <f>IF(COUNTIF($F$11:F150,F150)=1,IF(SUMIF($F$11:$F$155,F150,$N$11:$N$155)&gt;=1000000,1000,SUMIF($F$11:$F$155,F150,$N$11:$N$155)*0.001),0)</f>
        <v>0</v>
      </c>
      <c r="U150" s="25" t="str">
        <f t="shared" ca="1" si="21"/>
        <v/>
      </c>
      <c r="V150" s="9" t="str">
        <f t="shared" si="22"/>
        <v/>
      </c>
      <c r="W150" s="9">
        <f t="shared" si="23"/>
        <v>0</v>
      </c>
      <c r="Z150" s="3" t="b">
        <f>IF(COUNTIF($W$11:W150,W150)=1,IF(W150&lt;&gt;"MALIN CİNSİ 1",IF(W150&lt;&gt;0,ROW(W150),"")))</f>
        <v>0</v>
      </c>
      <c r="AB150" s="26" t="e">
        <f>SMALL($Z$11:$Z$183,ROWS($A$1:A140))</f>
        <v>#NUM!</v>
      </c>
    </row>
    <row r="151" spans="1:28" ht="24.95" customHeight="1" x14ac:dyDescent="0.2">
      <c r="A151" s="6">
        <v>96</v>
      </c>
      <c r="B151" s="7"/>
      <c r="C151" s="43"/>
      <c r="D151" s="7"/>
      <c r="E151" s="13"/>
      <c r="F151" s="7"/>
      <c r="G151" s="7"/>
      <c r="H151" s="8"/>
      <c r="I151" s="9"/>
      <c r="J151" s="9"/>
      <c r="K151" s="9">
        <f t="shared" si="26"/>
        <v>0</v>
      </c>
      <c r="L151" s="9">
        <f t="shared" si="24"/>
        <v>0</v>
      </c>
      <c r="M151" s="11"/>
      <c r="N151" s="33" t="str">
        <f t="shared" si="25"/>
        <v/>
      </c>
      <c r="O151" s="38"/>
      <c r="P151" s="38"/>
      <c r="Q151" s="38"/>
      <c r="R151" s="38"/>
      <c r="S151" s="38"/>
      <c r="T151" s="25">
        <f>IF(COUNTIF($F$11:F151,F151)=1,IF(SUMIF($F$11:$F$155,F151,$N$11:$N$155)&gt;=1000000,1000,SUMIF($F$11:$F$155,F151,$N$11:$N$155)*0.001),0)</f>
        <v>0</v>
      </c>
      <c r="U151" s="25" t="str">
        <f t="shared" ca="1" si="21"/>
        <v/>
      </c>
      <c r="V151" s="9" t="str">
        <f t="shared" si="22"/>
        <v/>
      </c>
      <c r="W151" s="9">
        <f t="shared" si="23"/>
        <v>0</v>
      </c>
      <c r="Z151" s="3" t="b">
        <f>IF(COUNTIF($W$11:W151,W151)=1,IF(W151&lt;&gt;"MALIN CİNSİ 1",IF(W151&lt;&gt;0,ROW(W151),"")))</f>
        <v>0</v>
      </c>
      <c r="AB151" s="26" t="e">
        <f>SMALL($Z$11:$Z$183,ROWS($A$1:A141))</f>
        <v>#NUM!</v>
      </c>
    </row>
    <row r="152" spans="1:28" ht="24.95" customHeight="1" x14ac:dyDescent="0.2">
      <c r="A152" s="6">
        <v>97</v>
      </c>
      <c r="B152" s="7"/>
      <c r="C152" s="43"/>
      <c r="D152" s="7"/>
      <c r="E152" s="13"/>
      <c r="F152" s="7"/>
      <c r="G152" s="7"/>
      <c r="H152" s="8"/>
      <c r="I152" s="9"/>
      <c r="J152" s="9"/>
      <c r="K152" s="9">
        <f t="shared" si="26"/>
        <v>0</v>
      </c>
      <c r="L152" s="9">
        <f t="shared" si="24"/>
        <v>0</v>
      </c>
      <c r="M152" s="11"/>
      <c r="N152" s="33" t="str">
        <f t="shared" si="25"/>
        <v/>
      </c>
      <c r="O152" s="38"/>
      <c r="P152" s="38"/>
      <c r="Q152" s="38"/>
      <c r="R152" s="38"/>
      <c r="S152" s="38"/>
      <c r="T152" s="25">
        <f>IF(COUNTIF($F$11:F152,F152)=1,IF(SUMIF($F$11:$F$155,F152,$N$11:$N$155)&gt;=1000000,1000,SUMIF($F$11:$F$155,F152,$N$11:$N$155)*0.001),0)</f>
        <v>0</v>
      </c>
      <c r="U152" s="25" t="str">
        <f t="shared" ca="1" si="21"/>
        <v/>
      </c>
      <c r="V152" s="9" t="str">
        <f t="shared" si="22"/>
        <v/>
      </c>
      <c r="W152" s="9">
        <f t="shared" si="23"/>
        <v>0</v>
      </c>
      <c r="Z152" s="3" t="b">
        <f>IF(COUNTIF($W$11:W152,W152)=1,IF(W152&lt;&gt;"MALIN CİNSİ 1",IF(W152&lt;&gt;0,ROW(W152),"")))</f>
        <v>0</v>
      </c>
      <c r="AB152" s="26" t="e">
        <f>SMALL($Z$11:$Z$183,ROWS($A$1:A142))</f>
        <v>#NUM!</v>
      </c>
    </row>
    <row r="153" spans="1:28" ht="24.95" customHeight="1" x14ac:dyDescent="0.2">
      <c r="A153" s="6">
        <v>98</v>
      </c>
      <c r="B153" s="7"/>
      <c r="C153" s="43"/>
      <c r="D153" s="7"/>
      <c r="E153" s="13"/>
      <c r="F153" s="7"/>
      <c r="G153" s="7"/>
      <c r="H153" s="8"/>
      <c r="I153" s="9"/>
      <c r="J153" s="9"/>
      <c r="K153" s="9">
        <f t="shared" si="26"/>
        <v>0</v>
      </c>
      <c r="L153" s="9">
        <f t="shared" si="24"/>
        <v>0</v>
      </c>
      <c r="M153" s="11"/>
      <c r="N153" s="33" t="str">
        <f t="shared" si="25"/>
        <v/>
      </c>
      <c r="O153" s="38"/>
      <c r="P153" s="38"/>
      <c r="Q153" s="38"/>
      <c r="R153" s="38"/>
      <c r="S153" s="38"/>
      <c r="T153" s="25">
        <f>IF(COUNTIF($F$11:F153,F153)=1,IF(SUMIF($F$11:$F$155,F153,$N$11:$N$155)&gt;=1000000,1000,SUMIF($F$11:$F$155,F153,$N$11:$N$155)*0.001),0)</f>
        <v>0</v>
      </c>
      <c r="U153" s="25" t="str">
        <f t="shared" ca="1" si="21"/>
        <v/>
      </c>
      <c r="V153" s="9" t="str">
        <f t="shared" si="22"/>
        <v/>
      </c>
      <c r="W153" s="9">
        <f t="shared" si="23"/>
        <v>0</v>
      </c>
      <c r="Z153" s="3" t="b">
        <f>IF(COUNTIF($W$11:W153,W153)=1,IF(W153&lt;&gt;"MALIN CİNSİ 1",IF(W153&lt;&gt;0,ROW(W153),"")))</f>
        <v>0</v>
      </c>
      <c r="AB153" s="26" t="e">
        <f>SMALL($Z$11:$Z$183,ROWS($A$1:A143))</f>
        <v>#NUM!</v>
      </c>
    </row>
    <row r="154" spans="1:28" ht="24.95" customHeight="1" x14ac:dyDescent="0.2">
      <c r="A154" s="6">
        <v>99</v>
      </c>
      <c r="B154" s="7"/>
      <c r="C154" s="43"/>
      <c r="D154" s="7"/>
      <c r="E154" s="13"/>
      <c r="F154" s="7"/>
      <c r="G154" s="7"/>
      <c r="H154" s="8"/>
      <c r="I154" s="9"/>
      <c r="J154" s="9"/>
      <c r="K154" s="9">
        <f t="shared" si="26"/>
        <v>0</v>
      </c>
      <c r="L154" s="9">
        <f t="shared" si="24"/>
        <v>0</v>
      </c>
      <c r="M154" s="11"/>
      <c r="N154" s="33" t="str">
        <f t="shared" si="25"/>
        <v/>
      </c>
      <c r="O154" s="38"/>
      <c r="P154" s="38"/>
      <c r="Q154" s="38"/>
      <c r="R154" s="38"/>
      <c r="S154" s="38"/>
      <c r="T154" s="25">
        <f>IF(COUNTIF($F$11:F154,F154)=1,IF(SUMIF($F$11:$F$155,F154,$N$11:$N$155)&gt;=1000000,1000,SUMIF($F$11:$F$155,F154,$N$11:$N$155)*0.001),0)</f>
        <v>0</v>
      </c>
      <c r="U154" s="25" t="str">
        <f t="shared" ca="1" si="21"/>
        <v/>
      </c>
      <c r="V154" s="9" t="str">
        <f t="shared" si="22"/>
        <v/>
      </c>
      <c r="W154" s="9">
        <f t="shared" si="23"/>
        <v>0</v>
      </c>
      <c r="Z154" s="3" t="b">
        <f>IF(COUNTIF($W$11:W154,W154)=1,IF(W154&lt;&gt;"MALIN CİNSİ 1",IF(W154&lt;&gt;0,ROW(W154),"")))</f>
        <v>0</v>
      </c>
      <c r="AB154" s="26" t="e">
        <f>SMALL($Z$11:$Z$183,ROWS($A$1:A144))</f>
        <v>#NUM!</v>
      </c>
    </row>
    <row r="155" spans="1:28" ht="24.95" customHeight="1" thickBot="1" x14ac:dyDescent="0.25">
      <c r="A155" s="6">
        <v>100</v>
      </c>
      <c r="B155" s="7"/>
      <c r="C155" s="43"/>
      <c r="D155" s="7"/>
      <c r="E155" s="13"/>
      <c r="F155" s="7"/>
      <c r="G155" s="7"/>
      <c r="H155" s="8"/>
      <c r="I155" s="9"/>
      <c r="J155" s="9"/>
      <c r="K155" s="9">
        <f t="shared" si="26"/>
        <v>0</v>
      </c>
      <c r="L155" s="9">
        <f t="shared" si="24"/>
        <v>0</v>
      </c>
      <c r="M155" s="11"/>
      <c r="N155" s="33" t="str">
        <f t="shared" si="25"/>
        <v/>
      </c>
      <c r="O155" s="38"/>
      <c r="P155" s="38"/>
      <c r="Q155" s="38"/>
      <c r="R155" s="38"/>
      <c r="S155" s="38"/>
      <c r="T155" s="25">
        <f>IF(COUNTIF($F$11:F155,F155)=1,IF(SUMIF($F$11:$F$155,F155,$N$11:$N$155)&gt;=1000000,1000,SUMIF($F$11:$F$155,F155,$N$11:$N$155)*0.001),0)</f>
        <v>0</v>
      </c>
      <c r="U155" s="25" t="str">
        <f t="shared" ca="1" si="21"/>
        <v/>
      </c>
      <c r="V155" s="9" t="str">
        <f t="shared" si="22"/>
        <v/>
      </c>
      <c r="W155" s="9">
        <f t="shared" si="23"/>
        <v>0</v>
      </c>
      <c r="Z155" s="3" t="b">
        <f>IF(COUNTIF($W$11:W155,W155)=1,IF(W155&lt;&gt;"MALIN CİNSİ 1",IF(W155&lt;&gt;0,ROW(W155),"")))</f>
        <v>0</v>
      </c>
      <c r="AB155" s="26" t="e">
        <f>SMALL($Z$11:$Z$183,ROWS($A$1:A145))</f>
        <v>#NUM!</v>
      </c>
    </row>
    <row r="156" spans="1:28" ht="24.95" customHeight="1" thickTop="1" thickBot="1" x14ac:dyDescent="0.3">
      <c r="A156" s="10" t="s">
        <v>26</v>
      </c>
      <c r="G156" s="5" t="s">
        <v>12</v>
      </c>
      <c r="H156" s="44">
        <f>SUM(H130:H155)</f>
        <v>0</v>
      </c>
      <c r="I156" s="44">
        <f>SUM(I130:I155)</f>
        <v>0</v>
      </c>
      <c r="J156" s="46"/>
      <c r="K156" s="45">
        <f>SUM(K130:K155)</f>
        <v>0</v>
      </c>
      <c r="L156" s="45">
        <f>SUM(L130:L155)</f>
        <v>0</v>
      </c>
      <c r="M156" s="45">
        <f>SUM(M130:M155)</f>
        <v>0</v>
      </c>
      <c r="N156" s="45">
        <f>SUM(N130:N155)</f>
        <v>0</v>
      </c>
      <c r="O156" s="38"/>
      <c r="P156" s="38"/>
      <c r="Q156" s="38"/>
      <c r="R156" s="38"/>
      <c r="S156" s="38"/>
      <c r="T156" s="27"/>
      <c r="U156" s="27"/>
      <c r="V156" s="27"/>
      <c r="Z156" s="3" t="b">
        <f>IF(COUNTIF($W$11:W156,W156)=1,IF(W156&lt;&gt;"MALIN CİNSİ 1",IF(W156&lt;&gt;0,ROW(W156),"")))</f>
        <v>0</v>
      </c>
      <c r="AB156" s="26" t="e">
        <f>SMALL($Z$11:$Z$183,ROWS($A$1:A146))</f>
        <v>#NUM!</v>
      </c>
    </row>
    <row r="157" spans="1:28" ht="15.95" customHeight="1" thickTop="1" x14ac:dyDescent="0.2">
      <c r="O157" s="38"/>
      <c r="P157" s="38"/>
      <c r="Q157" s="38"/>
      <c r="R157" s="38"/>
      <c r="Z157" s="3" t="b">
        <f>IF(COUNTIF($W$11:W157,W157)=1,IF(W157&lt;&gt;"MALIN CİNSİ 1",IF(W157&lt;&gt;0,ROW(W157),"")))</f>
        <v>0</v>
      </c>
      <c r="AB157" s="26" t="e">
        <f>SMALL($Z$11:$Z$183,ROWS($A$1:A147))</f>
        <v>#NUM!</v>
      </c>
    </row>
    <row r="158" spans="1:28" ht="15.95" customHeight="1" x14ac:dyDescent="0.2">
      <c r="O158" s="38"/>
      <c r="P158" s="38"/>
      <c r="Q158" s="38"/>
      <c r="R158" s="38"/>
      <c r="Z158" s="3" t="b">
        <f>IF(COUNTIF($W$11:W158,W158)=1,IF(W158&lt;&gt;"MALIN CİNSİ 1",IF(W158&lt;&gt;0,ROW(W158),"")))</f>
        <v>0</v>
      </c>
      <c r="AB158" s="26" t="e">
        <f>SMALL($Z$11:$Z$183,ROWS($A$1:A148))</f>
        <v>#NUM!</v>
      </c>
    </row>
    <row r="159" spans="1:28" ht="15.95" customHeight="1" x14ac:dyDescent="0.2">
      <c r="O159" s="38"/>
      <c r="P159" s="38"/>
      <c r="Q159" s="38"/>
      <c r="R159" s="38"/>
      <c r="Z159" s="3" t="b">
        <f>IF(COUNTIF($W$11:W159,W159)=1,IF(W159&lt;&gt;"MALIN CİNSİ 1",IF(W159&lt;&gt;0,ROW(W159),"")))</f>
        <v>0</v>
      </c>
      <c r="AB159" s="26" t="e">
        <f>SMALL($Z$11:$Z$183,ROWS($A$1:A149))</f>
        <v>#NUM!</v>
      </c>
    </row>
    <row r="160" spans="1:28" ht="15.95" customHeight="1" x14ac:dyDescent="0.2">
      <c r="O160" s="38"/>
      <c r="P160" s="38"/>
      <c r="Q160" s="38"/>
      <c r="R160" s="38"/>
      <c r="Z160" s="3" t="b">
        <f>IF(COUNTIF($W$11:W160,W160)=1,IF(W160&lt;&gt;"MALIN CİNSİ 1",IF(W160&lt;&gt;0,ROW(W160),"")))</f>
        <v>0</v>
      </c>
      <c r="AB160" s="26" t="e">
        <f>SMALL($Z$11:$Z$183,ROWS($A$1:A150))</f>
        <v>#NUM!</v>
      </c>
    </row>
    <row r="161" spans="3:31" ht="15.95" customHeight="1" x14ac:dyDescent="0.2">
      <c r="O161" s="38"/>
      <c r="P161" s="38"/>
      <c r="Q161" s="38"/>
      <c r="R161" s="38"/>
      <c r="Z161" s="3" t="b">
        <f>IF(COUNTIF($W$11:W161,W161)=1,IF(W161&lt;&gt;"MALIN CİNSİ 1",IF(W161&lt;&gt;0,ROW(W161),"")))</f>
        <v>0</v>
      </c>
      <c r="AB161" s="26" t="e">
        <f>SMALL($Z$11:$Z$183,ROWS($A$1:A151))</f>
        <v>#NUM!</v>
      </c>
    </row>
    <row r="162" spans="3:31" ht="24.95" customHeight="1" x14ac:dyDescent="0.3">
      <c r="C162" s="17"/>
      <c r="D162" s="17"/>
      <c r="E162" s="17"/>
      <c r="F162" s="17"/>
      <c r="G162" s="17"/>
      <c r="H162" s="20" t="s">
        <v>16</v>
      </c>
      <c r="I162" s="20" t="s">
        <v>13</v>
      </c>
      <c r="J162" s="20" t="s">
        <v>17</v>
      </c>
      <c r="K162" s="20" t="s">
        <v>18</v>
      </c>
      <c r="L162" s="20" t="s">
        <v>19</v>
      </c>
      <c r="M162" s="20" t="s">
        <v>10</v>
      </c>
      <c r="N162" s="35" t="s">
        <v>11</v>
      </c>
      <c r="O162" s="38"/>
      <c r="P162" s="38"/>
      <c r="Q162" s="38"/>
      <c r="R162" s="38"/>
      <c r="S162" s="35"/>
      <c r="Z162" s="3" t="b">
        <f>IF(COUNTIF($W$11:W162,W162)=1,IF(W162&lt;&gt;"MALIN CİNSİ 1",IF(W162&lt;&gt;0,ROW(W162),"")))</f>
        <v>0</v>
      </c>
      <c r="AB162" s="26" t="e">
        <f>SMALL($Z$11:$Z$183,ROWS($A$1:A152))</f>
        <v>#NUM!</v>
      </c>
      <c r="AD162" s="17"/>
      <c r="AE162" s="20" t="s">
        <v>15</v>
      </c>
    </row>
    <row r="163" spans="3:31" ht="24.95" customHeight="1" x14ac:dyDescent="0.2">
      <c r="C163" s="17"/>
      <c r="D163" s="17"/>
      <c r="E163" s="17"/>
      <c r="F163" s="17"/>
      <c r="G163" s="17"/>
      <c r="H163" s="47" t="str">
        <f>IF(AE163="","",AE163)</f>
        <v/>
      </c>
      <c r="I163" s="48" t="str">
        <f>IF(H163="","",IF(SUMIF($W$11:$W$155,H163,$H$11:$H$155)=0,"",SUMIF($W$11:$W$155,H163,$H$11:$H$155)))</f>
        <v/>
      </c>
      <c r="J163" s="49" t="str">
        <f>IF(H163&lt;&gt;"",IF(SUMIF($W$11:$W$155,H163,$I$11:$I$155)=0,"",SUMIF($W$11:$W$155,H163,$I$11:$I$155)),"")</f>
        <v/>
      </c>
      <c r="K163" s="49" t="str">
        <f>IFERROR(IF(J163="",L163/I163,L163/J163),"")</f>
        <v/>
      </c>
      <c r="L163" s="49" t="str">
        <f>IF(H163&lt;&gt;"",IF(SUMIF($W$11:$W$155,H163,$K$11:$K$155)=0,"",SUMIF($W$11:$W$155,H163,$K$11:$K$155)),"")</f>
        <v/>
      </c>
      <c r="M163" s="49" t="str">
        <f>IF(H163&lt;&gt;"",IF(SUMIF($W$11:$W$155,H163,$T$11:$T$155)=0,"",SUMIF($W$11:$W$155,H163,$T$11:$T$155)),"")</f>
        <v/>
      </c>
      <c r="N163" s="49" t="str">
        <f>IF(H163&lt;&gt;"",IF(SUMIF($W$11:$W$155,H163,$U$11:$U$155)=0,"",SUMIF($W$11:$W$155,H163,$U$11:$U$155)),"")</f>
        <v/>
      </c>
      <c r="O163" s="38"/>
      <c r="P163" s="38"/>
      <c r="Q163" s="38"/>
      <c r="R163" s="38"/>
      <c r="S163" s="41"/>
      <c r="Z163" s="3" t="b">
        <f>IF(COUNTIF($W$11:W163,W163)=1,IF(W163&lt;&gt;"MALIN CİNSİ 1",IF(W163&lt;&gt;0,ROW(W163),"")))</f>
        <v>0</v>
      </c>
      <c r="AB163" s="26" t="e">
        <f>SMALL($Z$11:$Z$183,ROWS($A$1:A153))</f>
        <v>#NUM!</v>
      </c>
      <c r="AD163" s="4">
        <v>1</v>
      </c>
      <c r="AE163" s="18" t="str" cm="1">
        <f t="array" ref="AE163">IFERROR(INDEX($W$11:$W$155,AB11-10,1),"")</f>
        <v/>
      </c>
    </row>
    <row r="164" spans="3:31" ht="24.95" customHeight="1" x14ac:dyDescent="0.2">
      <c r="C164" s="17"/>
      <c r="D164" s="17"/>
      <c r="E164" s="17"/>
      <c r="F164" s="17"/>
      <c r="G164" s="17"/>
      <c r="H164" s="47" t="str">
        <f t="shared" ref="H164:H182" si="27">IF(AE164="","",AE164)</f>
        <v/>
      </c>
      <c r="I164" s="48" t="str">
        <f t="shared" ref="I164:I182" si="28">IF(H164="","",IF(SUMIF($W$11:$W$155,H164,$H$11:$H$155)=0,"",SUMIF($W$11:$W$155,H164,$H$11:$H$155)))</f>
        <v/>
      </c>
      <c r="J164" s="49" t="str">
        <f t="shared" ref="J164:J182" si="29">IF(H164&lt;&gt;"",IF(SUMIF($W$11:$W$155,H164,$I$11:$I$155)=0,"",SUMIF($W$11:$W$155,H164,$I$11:$I$155)),"")</f>
        <v/>
      </c>
      <c r="K164" s="49" t="str">
        <f t="shared" ref="K164:K183" si="30">IFERROR(IF(J164="",L164/I164,L164/J164),"")</f>
        <v/>
      </c>
      <c r="L164" s="49" t="str">
        <f t="shared" ref="L164:L182" si="31">IF(H164&lt;&gt;"",IF(SUMIF($W$11:$W$155,H164,$K$11:$K$155)=0,"",SUMIF($W$11:$W$155,H164,$K$11:$K$155)),"")</f>
        <v/>
      </c>
      <c r="M164" s="49" t="str">
        <f t="shared" ref="M164:M182" si="32">IF(H164&lt;&gt;"",IF(SUMIF($W$11:$W$155,H164,$T$11:$T$155)=0,"",SUMIF($W$11:$W$155,H164,$T$11:$T$155)),"")</f>
        <v/>
      </c>
      <c r="N164" s="49" t="str">
        <f t="shared" ref="N164:N182" si="33">IF(H164&lt;&gt;"",IF(SUMIF($W$11:$W$155,H164,$U$11:$U$155)=0,"",SUMIF($W$11:$W$155,H164,$U$11:$U$155)),"")</f>
        <v/>
      </c>
      <c r="O164" s="38"/>
      <c r="P164" s="38"/>
      <c r="Q164" s="38"/>
      <c r="R164" s="38"/>
      <c r="S164" s="41"/>
      <c r="Z164" s="3" t="b">
        <f>IF(COUNTIF($W$11:W164,W164)=1,IF(W164&lt;&gt;"MALIN CİNSİ 1",IF(W164&lt;&gt;0,ROW(W164),"")))</f>
        <v>0</v>
      </c>
      <c r="AB164" s="26" t="e">
        <f>SMALL($Z$11:$Z$183,ROWS($A$1:A154))</f>
        <v>#NUM!</v>
      </c>
      <c r="AD164" s="4">
        <v>2</v>
      </c>
      <c r="AE164" s="18" t="str" cm="1">
        <f t="array" ref="AE164">IFERROR(INDEX($W$11:$W$155,AB12-10,1),"")</f>
        <v/>
      </c>
    </row>
    <row r="165" spans="3:31" ht="24.95" customHeight="1" x14ac:dyDescent="0.2">
      <c r="C165" s="17"/>
      <c r="D165" s="17"/>
      <c r="E165" s="17"/>
      <c r="F165" s="17"/>
      <c r="G165" s="17"/>
      <c r="H165" s="47" t="str">
        <f t="shared" si="27"/>
        <v/>
      </c>
      <c r="I165" s="48" t="str">
        <f t="shared" si="28"/>
        <v/>
      </c>
      <c r="J165" s="49" t="str">
        <f t="shared" si="29"/>
        <v/>
      </c>
      <c r="K165" s="49" t="str">
        <f t="shared" si="30"/>
        <v/>
      </c>
      <c r="L165" s="49" t="str">
        <f t="shared" si="31"/>
        <v/>
      </c>
      <c r="M165" s="49" t="str">
        <f t="shared" si="32"/>
        <v/>
      </c>
      <c r="N165" s="49" t="str">
        <f t="shared" si="33"/>
        <v/>
      </c>
      <c r="O165" s="38"/>
      <c r="P165" s="38"/>
      <c r="Q165" s="38"/>
      <c r="R165" s="38"/>
      <c r="S165" s="41"/>
      <c r="Z165" s="3" t="b">
        <f>IF(COUNTIF($W$11:W165,W165)=1,IF(W165&lt;&gt;"MALIN CİNSİ 1",IF(W165&lt;&gt;0,ROW(W165),"")))</f>
        <v>0</v>
      </c>
      <c r="AB165" s="26" t="e">
        <f>SMALL($Z$11:$Z$183,ROWS($A$1:A155))</f>
        <v>#NUM!</v>
      </c>
      <c r="AD165" s="4">
        <v>3</v>
      </c>
      <c r="AE165" s="18" t="str" cm="1">
        <f t="array" ref="AE165">IFERROR(INDEX($W$11:$W$155,AB13-10,1),"")</f>
        <v/>
      </c>
    </row>
    <row r="166" spans="3:31" ht="24.95" customHeight="1" x14ac:dyDescent="0.2">
      <c r="C166" s="17"/>
      <c r="D166" s="17"/>
      <c r="E166" s="17"/>
      <c r="F166" s="17"/>
      <c r="G166" s="17"/>
      <c r="H166" s="47" t="str">
        <f t="shared" si="27"/>
        <v/>
      </c>
      <c r="I166" s="48" t="str">
        <f t="shared" si="28"/>
        <v/>
      </c>
      <c r="J166" s="49" t="str">
        <f t="shared" si="29"/>
        <v/>
      </c>
      <c r="K166" s="49" t="str">
        <f t="shared" si="30"/>
        <v/>
      </c>
      <c r="L166" s="49" t="str">
        <f t="shared" si="31"/>
        <v/>
      </c>
      <c r="M166" s="49" t="str">
        <f t="shared" si="32"/>
        <v/>
      </c>
      <c r="N166" s="49" t="str">
        <f t="shared" si="33"/>
        <v/>
      </c>
      <c r="O166" s="38"/>
      <c r="P166" s="38"/>
      <c r="Q166" s="38"/>
      <c r="R166" s="38"/>
      <c r="S166" s="41"/>
      <c r="Z166" s="3" t="b">
        <f>IF(COUNTIF($W$11:W166,W166)=1,IF(W166&lt;&gt;"MALIN CİNSİ 1",IF(W166&lt;&gt;0,ROW(W166),"")))</f>
        <v>0</v>
      </c>
      <c r="AB166" s="26" t="e">
        <f>SMALL($Z$11:$Z$183,ROWS($A$1:A156))</f>
        <v>#NUM!</v>
      </c>
      <c r="AD166" s="4">
        <v>4</v>
      </c>
      <c r="AE166" s="18" t="str" cm="1">
        <f t="array" ref="AE166">IFERROR(INDEX($W$11:$W$155,AB14-10,1),"")</f>
        <v/>
      </c>
    </row>
    <row r="167" spans="3:31" ht="24.95" customHeight="1" x14ac:dyDescent="0.2">
      <c r="C167" s="17"/>
      <c r="D167" s="17"/>
      <c r="E167" s="17"/>
      <c r="F167" s="17"/>
      <c r="G167" s="17"/>
      <c r="H167" s="47" t="str">
        <f t="shared" si="27"/>
        <v/>
      </c>
      <c r="I167" s="48" t="str">
        <f t="shared" si="28"/>
        <v/>
      </c>
      <c r="J167" s="49" t="str">
        <f t="shared" si="29"/>
        <v/>
      </c>
      <c r="K167" s="49" t="str">
        <f t="shared" si="30"/>
        <v/>
      </c>
      <c r="L167" s="49" t="str">
        <f t="shared" si="31"/>
        <v/>
      </c>
      <c r="M167" s="49" t="str">
        <f t="shared" si="32"/>
        <v/>
      </c>
      <c r="N167" s="49" t="str">
        <f t="shared" si="33"/>
        <v/>
      </c>
      <c r="O167" s="38"/>
      <c r="P167" s="38"/>
      <c r="Q167" s="38"/>
      <c r="R167" s="38"/>
      <c r="S167" s="41"/>
      <c r="Z167" s="3" t="b">
        <f>IF(COUNTIF($W$11:W167,W167)=1,IF(W167&lt;&gt;"MALIN CİNSİ 1",IF(W167&lt;&gt;0,ROW(W167),"")))</f>
        <v>0</v>
      </c>
      <c r="AB167" s="26" t="e">
        <f>SMALL($Z$11:$Z$183,ROWS($A$1:A157))</f>
        <v>#NUM!</v>
      </c>
      <c r="AD167" s="4">
        <v>5</v>
      </c>
      <c r="AE167" s="18" t="str" cm="1">
        <f t="array" ref="AE167">IFERROR(INDEX($W$11:$W$155,AB15-10,1),"")</f>
        <v/>
      </c>
    </row>
    <row r="168" spans="3:31" ht="24.95" customHeight="1" x14ac:dyDescent="0.2">
      <c r="C168" s="17"/>
      <c r="D168" s="17"/>
      <c r="E168" s="17"/>
      <c r="F168" s="17"/>
      <c r="G168" s="17"/>
      <c r="H168" s="47" t="str">
        <f t="shared" si="27"/>
        <v/>
      </c>
      <c r="I168" s="48" t="str">
        <f t="shared" si="28"/>
        <v/>
      </c>
      <c r="J168" s="49" t="str">
        <f t="shared" si="29"/>
        <v/>
      </c>
      <c r="K168" s="49" t="str">
        <f t="shared" si="30"/>
        <v/>
      </c>
      <c r="L168" s="49" t="str">
        <f t="shared" si="31"/>
        <v/>
      </c>
      <c r="M168" s="49" t="str">
        <f t="shared" si="32"/>
        <v/>
      </c>
      <c r="N168" s="49" t="str">
        <f t="shared" si="33"/>
        <v/>
      </c>
      <c r="O168" s="38"/>
      <c r="P168" s="38"/>
      <c r="Q168" s="38"/>
      <c r="R168" s="38"/>
      <c r="S168" s="41"/>
      <c r="Z168" s="3" t="b">
        <f>IF(COUNTIF($W$11:W168,W168)=1,IF(W168&lt;&gt;"MALIN CİNSİ 1",IF(W168&lt;&gt;0,ROW(W168),"")))</f>
        <v>0</v>
      </c>
      <c r="AB168" s="26" t="e">
        <f>SMALL($Z$11:$Z$183,ROWS($A$1:A158))</f>
        <v>#NUM!</v>
      </c>
      <c r="AD168" s="4">
        <v>6</v>
      </c>
      <c r="AE168" s="18" t="str" cm="1">
        <f t="array" ref="AE168">IFERROR(INDEX($W$11:$W$155,AB16-10,1),"")</f>
        <v/>
      </c>
    </row>
    <row r="169" spans="3:31" ht="24.95" customHeight="1" x14ac:dyDescent="0.2">
      <c r="C169" s="17"/>
      <c r="D169" s="17"/>
      <c r="E169" s="17"/>
      <c r="F169" s="17"/>
      <c r="G169" s="17"/>
      <c r="H169" s="47" t="str">
        <f t="shared" si="27"/>
        <v/>
      </c>
      <c r="I169" s="48" t="str">
        <f t="shared" si="28"/>
        <v/>
      </c>
      <c r="J169" s="49" t="str">
        <f t="shared" si="29"/>
        <v/>
      </c>
      <c r="K169" s="49" t="str">
        <f t="shared" si="30"/>
        <v/>
      </c>
      <c r="L169" s="49" t="str">
        <f t="shared" si="31"/>
        <v/>
      </c>
      <c r="M169" s="49" t="str">
        <f t="shared" si="32"/>
        <v/>
      </c>
      <c r="N169" s="49" t="str">
        <f t="shared" si="33"/>
        <v/>
      </c>
      <c r="O169" s="38"/>
      <c r="P169" s="38"/>
      <c r="Q169" s="38"/>
      <c r="R169" s="38"/>
      <c r="S169" s="41"/>
      <c r="Z169" s="3" t="b">
        <f>IF(COUNTIF($W$11:W169,W169)=1,IF(W169&lt;&gt;"MALIN CİNSİ 1",IF(W169&lt;&gt;0,ROW(W169),"")))</f>
        <v>0</v>
      </c>
      <c r="AB169" s="26" t="e">
        <f>SMALL($Z$11:$Z$183,ROWS($A$1:A159))</f>
        <v>#NUM!</v>
      </c>
      <c r="AD169" s="4">
        <v>7</v>
      </c>
      <c r="AE169" s="18" t="str" cm="1">
        <f t="array" ref="AE169">IFERROR(INDEX($W$11:$W$155,AB17-10,1),"")</f>
        <v/>
      </c>
    </row>
    <row r="170" spans="3:31" ht="24.95" customHeight="1" x14ac:dyDescent="0.2">
      <c r="C170" s="17"/>
      <c r="D170" s="17"/>
      <c r="E170" s="17"/>
      <c r="F170" s="17"/>
      <c r="G170" s="17"/>
      <c r="H170" s="47" t="str">
        <f t="shared" si="27"/>
        <v/>
      </c>
      <c r="I170" s="48" t="str">
        <f t="shared" si="28"/>
        <v/>
      </c>
      <c r="J170" s="49" t="str">
        <f t="shared" si="29"/>
        <v/>
      </c>
      <c r="K170" s="49" t="str">
        <f t="shared" si="30"/>
        <v/>
      </c>
      <c r="L170" s="49" t="str">
        <f t="shared" si="31"/>
        <v/>
      </c>
      <c r="M170" s="49" t="str">
        <f t="shared" si="32"/>
        <v/>
      </c>
      <c r="N170" s="49" t="str">
        <f t="shared" si="33"/>
        <v/>
      </c>
      <c r="O170" s="38"/>
      <c r="P170" s="38"/>
      <c r="Q170" s="38"/>
      <c r="R170" s="38"/>
      <c r="S170" s="41"/>
      <c r="Z170" s="3" t="b">
        <f>IF(COUNTIF($W$11:W170,W170)=1,IF(W170&lt;&gt;"MALIN CİNSİ 1",IF(W170&lt;&gt;0,ROW(W170),"")))</f>
        <v>0</v>
      </c>
      <c r="AB170" s="26" t="e">
        <f>SMALL($Z$11:$Z$183,ROWS($A$1:A160))</f>
        <v>#NUM!</v>
      </c>
      <c r="AD170" s="4">
        <v>8</v>
      </c>
      <c r="AE170" s="18" t="str" cm="1">
        <f t="array" ref="AE170">IFERROR(INDEX($W$11:$W$155,AB18-10,1),"")</f>
        <v/>
      </c>
    </row>
    <row r="171" spans="3:31" ht="24.95" customHeight="1" x14ac:dyDescent="0.2">
      <c r="C171" s="17"/>
      <c r="D171" s="17"/>
      <c r="E171" s="17"/>
      <c r="F171" s="17"/>
      <c r="G171" s="17"/>
      <c r="H171" s="47" t="str">
        <f t="shared" si="27"/>
        <v/>
      </c>
      <c r="I171" s="48" t="str">
        <f t="shared" si="28"/>
        <v/>
      </c>
      <c r="J171" s="49" t="str">
        <f t="shared" si="29"/>
        <v/>
      </c>
      <c r="K171" s="49" t="str">
        <f t="shared" si="30"/>
        <v/>
      </c>
      <c r="L171" s="49" t="str">
        <f t="shared" si="31"/>
        <v/>
      </c>
      <c r="M171" s="49" t="str">
        <f t="shared" si="32"/>
        <v/>
      </c>
      <c r="N171" s="49" t="str">
        <f t="shared" si="33"/>
        <v/>
      </c>
      <c r="O171" s="38"/>
      <c r="P171" s="38"/>
      <c r="Q171" s="38"/>
      <c r="R171" s="38"/>
      <c r="S171" s="41"/>
      <c r="Z171" s="3" t="b">
        <f>IF(COUNTIF($W$11:W171,W171)=1,IF(W171&lt;&gt;"MALIN CİNSİ 1",IF(W171&lt;&gt;0,ROW(W171),"")))</f>
        <v>0</v>
      </c>
      <c r="AB171" s="26" t="e">
        <f>SMALL($Z$11:$Z$183,ROWS($A$1:A161))</f>
        <v>#NUM!</v>
      </c>
      <c r="AD171" s="4">
        <v>9</v>
      </c>
      <c r="AE171" s="18" t="str" cm="1">
        <f t="array" ref="AE171">IFERROR(INDEX($W$11:$W$155,AB19-10,1),"")</f>
        <v/>
      </c>
    </row>
    <row r="172" spans="3:31" ht="24.95" customHeight="1" x14ac:dyDescent="0.2">
      <c r="C172" s="17"/>
      <c r="D172" s="17"/>
      <c r="E172" s="17"/>
      <c r="F172" s="17"/>
      <c r="G172" s="17"/>
      <c r="H172" s="47" t="str">
        <f t="shared" si="27"/>
        <v/>
      </c>
      <c r="I172" s="48" t="str">
        <f t="shared" si="28"/>
        <v/>
      </c>
      <c r="J172" s="49" t="str">
        <f t="shared" si="29"/>
        <v/>
      </c>
      <c r="K172" s="49" t="str">
        <f t="shared" si="30"/>
        <v/>
      </c>
      <c r="L172" s="49" t="str">
        <f t="shared" si="31"/>
        <v/>
      </c>
      <c r="M172" s="49" t="str">
        <f t="shared" si="32"/>
        <v/>
      </c>
      <c r="N172" s="49" t="str">
        <f t="shared" si="33"/>
        <v/>
      </c>
      <c r="O172" s="38"/>
      <c r="P172" s="38"/>
      <c r="Q172" s="38"/>
      <c r="R172" s="38"/>
      <c r="S172" s="41"/>
      <c r="Z172" s="3" t="b">
        <f>IF(COUNTIF($W$11:W172,W172)=1,IF(W172&lt;&gt;"MALIN CİNSİ 1",IF(W172&lt;&gt;0,ROW(W172),"")))</f>
        <v>0</v>
      </c>
      <c r="AB172" s="26" t="e">
        <f>SMALL($Z$11:$Z$183,ROWS($A$1:A162))</f>
        <v>#NUM!</v>
      </c>
      <c r="AD172" s="4">
        <v>10</v>
      </c>
      <c r="AE172" s="18" t="str" cm="1">
        <f t="array" ref="AE172">IFERROR(INDEX($W$11:$W$155,AB20-10,1),"")</f>
        <v/>
      </c>
    </row>
    <row r="173" spans="3:31" ht="24.95" customHeight="1" x14ac:dyDescent="0.2">
      <c r="C173" s="17"/>
      <c r="D173" s="17"/>
      <c r="E173" s="17"/>
      <c r="F173" s="17"/>
      <c r="G173" s="17"/>
      <c r="H173" s="47" t="str">
        <f t="shared" si="27"/>
        <v/>
      </c>
      <c r="I173" s="48" t="str">
        <f t="shared" si="28"/>
        <v/>
      </c>
      <c r="J173" s="49" t="str">
        <f t="shared" si="29"/>
        <v/>
      </c>
      <c r="K173" s="49" t="str">
        <f t="shared" si="30"/>
        <v/>
      </c>
      <c r="L173" s="49" t="str">
        <f t="shared" si="31"/>
        <v/>
      </c>
      <c r="M173" s="49" t="str">
        <f t="shared" si="32"/>
        <v/>
      </c>
      <c r="N173" s="49" t="str">
        <f t="shared" si="33"/>
        <v/>
      </c>
      <c r="O173" s="38"/>
      <c r="P173" s="38"/>
      <c r="Q173" s="38"/>
      <c r="R173" s="38"/>
      <c r="S173" s="41"/>
      <c r="Z173" s="3" t="b">
        <f>IF(COUNTIF($W$11:W173,W173)=1,IF(W173&lt;&gt;"MALIN CİNSİ 1",IF(W173&lt;&gt;0,ROW(W173),"")))</f>
        <v>0</v>
      </c>
      <c r="AB173" s="26" t="e">
        <f>SMALL($Z$11:$Z$183,ROWS($A$1:A163))</f>
        <v>#NUM!</v>
      </c>
      <c r="AD173" s="4">
        <v>11</v>
      </c>
      <c r="AE173" s="18" t="str" cm="1">
        <f t="array" ref="AE173">IFERROR(INDEX($W$11:$W$155,AB21-10,1),"")</f>
        <v/>
      </c>
    </row>
    <row r="174" spans="3:31" ht="24.95" customHeight="1" x14ac:dyDescent="0.2">
      <c r="C174" s="17"/>
      <c r="D174" s="17"/>
      <c r="E174" s="17"/>
      <c r="F174" s="17"/>
      <c r="G174" s="17"/>
      <c r="H174" s="47" t="str">
        <f t="shared" si="27"/>
        <v/>
      </c>
      <c r="I174" s="48" t="str">
        <f t="shared" si="28"/>
        <v/>
      </c>
      <c r="J174" s="49" t="str">
        <f t="shared" si="29"/>
        <v/>
      </c>
      <c r="K174" s="49" t="str">
        <f t="shared" si="30"/>
        <v/>
      </c>
      <c r="L174" s="49" t="str">
        <f t="shared" si="31"/>
        <v/>
      </c>
      <c r="M174" s="49" t="str">
        <f t="shared" si="32"/>
        <v/>
      </c>
      <c r="N174" s="49" t="str">
        <f t="shared" si="33"/>
        <v/>
      </c>
      <c r="O174" s="38"/>
      <c r="P174" s="38"/>
      <c r="Q174" s="38"/>
      <c r="R174" s="38"/>
      <c r="S174" s="41"/>
      <c r="Z174" s="3" t="b">
        <f>IF(COUNTIF($W$11:W174,W174)=1,IF(W174&lt;&gt;"MALIN CİNSİ 1",IF(W174&lt;&gt;0,ROW(W174),"")))</f>
        <v>0</v>
      </c>
      <c r="AB174" s="26" t="e">
        <f>SMALL($Z$11:$Z$183,ROWS($A$1:A164))</f>
        <v>#NUM!</v>
      </c>
      <c r="AD174" s="4">
        <v>12</v>
      </c>
      <c r="AE174" s="18" t="str" cm="1">
        <f t="array" ref="AE174">IFERROR(INDEX($W$11:$W$155,AB22-10,1),"")</f>
        <v/>
      </c>
    </row>
    <row r="175" spans="3:31" ht="24.95" customHeight="1" x14ac:dyDescent="0.2">
      <c r="C175" s="17"/>
      <c r="D175" s="17"/>
      <c r="E175" s="17"/>
      <c r="F175" s="17"/>
      <c r="G175" s="17"/>
      <c r="H175" s="47" t="str">
        <f t="shared" si="27"/>
        <v/>
      </c>
      <c r="I175" s="48" t="str">
        <f t="shared" si="28"/>
        <v/>
      </c>
      <c r="J175" s="49" t="str">
        <f t="shared" si="29"/>
        <v/>
      </c>
      <c r="K175" s="49" t="str">
        <f t="shared" si="30"/>
        <v/>
      </c>
      <c r="L175" s="49" t="str">
        <f t="shared" si="31"/>
        <v/>
      </c>
      <c r="M175" s="49" t="str">
        <f t="shared" si="32"/>
        <v/>
      </c>
      <c r="N175" s="49" t="str">
        <f t="shared" si="33"/>
        <v/>
      </c>
      <c r="O175" s="38"/>
      <c r="P175" s="38"/>
      <c r="Q175" s="38"/>
      <c r="R175" s="38"/>
      <c r="S175" s="41"/>
      <c r="Z175" s="3" t="b">
        <f>IF(COUNTIF($W$11:W175,W175)=1,IF(W175&lt;&gt;"MALIN CİNSİ 1",IF(W175&lt;&gt;0,ROW(W175),"")))</f>
        <v>0</v>
      </c>
      <c r="AB175" s="26" t="e">
        <f>SMALL($Z$11:$Z$183,ROWS($A$1:A165))</f>
        <v>#NUM!</v>
      </c>
      <c r="AD175" s="4">
        <v>13</v>
      </c>
      <c r="AE175" s="18" t="str" cm="1">
        <f t="array" ref="AE175">IFERROR(INDEX($W$11:$W$155,AB23-10,1),"")</f>
        <v/>
      </c>
    </row>
    <row r="176" spans="3:31" ht="24.95" customHeight="1" x14ac:dyDescent="0.2">
      <c r="C176" s="17"/>
      <c r="D176" s="17"/>
      <c r="E176" s="17"/>
      <c r="F176" s="17"/>
      <c r="G176" s="17"/>
      <c r="H176" s="47" t="str">
        <f t="shared" si="27"/>
        <v/>
      </c>
      <c r="I176" s="48" t="str">
        <f t="shared" si="28"/>
        <v/>
      </c>
      <c r="J176" s="49" t="str">
        <f t="shared" si="29"/>
        <v/>
      </c>
      <c r="K176" s="49" t="str">
        <f t="shared" si="30"/>
        <v/>
      </c>
      <c r="L176" s="49" t="str">
        <f t="shared" si="31"/>
        <v/>
      </c>
      <c r="M176" s="49" t="str">
        <f t="shared" si="32"/>
        <v/>
      </c>
      <c r="N176" s="49" t="str">
        <f t="shared" si="33"/>
        <v/>
      </c>
      <c r="O176" s="38"/>
      <c r="P176" s="38"/>
      <c r="Q176" s="38"/>
      <c r="R176" s="38"/>
      <c r="S176" s="41"/>
      <c r="Z176" s="3" t="b">
        <f>IF(COUNTIF($W$11:W176,W176)=1,IF(W176&lt;&gt;"MALIN CİNSİ 1",IF(W176&lt;&gt;0,ROW(W176),"")))</f>
        <v>0</v>
      </c>
      <c r="AB176" s="26" t="e">
        <f>SMALL($Z$11:$Z$183,ROWS($A$1:A166))</f>
        <v>#NUM!</v>
      </c>
      <c r="AD176" s="4">
        <v>14</v>
      </c>
      <c r="AE176" s="18" t="str" cm="1">
        <f t="array" ref="AE176">IFERROR(INDEX($W$11:$W$155,AB24-10,1),"")</f>
        <v/>
      </c>
    </row>
    <row r="177" spans="1:31" ht="24.95" customHeight="1" x14ac:dyDescent="0.2">
      <c r="C177" s="17"/>
      <c r="D177" s="17"/>
      <c r="E177" s="17"/>
      <c r="F177" s="17"/>
      <c r="G177" s="17"/>
      <c r="H177" s="47" t="str">
        <f t="shared" si="27"/>
        <v/>
      </c>
      <c r="I177" s="48" t="str">
        <f t="shared" si="28"/>
        <v/>
      </c>
      <c r="J177" s="49" t="str">
        <f t="shared" si="29"/>
        <v/>
      </c>
      <c r="K177" s="49" t="str">
        <f t="shared" si="30"/>
        <v/>
      </c>
      <c r="L177" s="49" t="str">
        <f t="shared" si="31"/>
        <v/>
      </c>
      <c r="M177" s="49" t="str">
        <f t="shared" si="32"/>
        <v/>
      </c>
      <c r="N177" s="49" t="str">
        <f t="shared" si="33"/>
        <v/>
      </c>
      <c r="O177" s="38"/>
      <c r="P177" s="38"/>
      <c r="Q177" s="38"/>
      <c r="R177" s="38"/>
      <c r="S177" s="41"/>
      <c r="Z177" s="3" t="b">
        <f>IF(COUNTIF($W$11:W177,W177)=1,IF(W177&lt;&gt;"MALIN CİNSİ 1",IF(W177&lt;&gt;0,ROW(W177),"")))</f>
        <v>0</v>
      </c>
      <c r="AB177" s="26" t="e">
        <f>SMALL($Z$11:$Z$183,ROWS($A$1:A167))</f>
        <v>#NUM!</v>
      </c>
      <c r="AD177" s="4">
        <v>15</v>
      </c>
      <c r="AE177" s="18" t="str" cm="1">
        <f t="array" ref="AE177">IFERROR(INDEX($W$11:$W$155,AB25-10,1),"")</f>
        <v/>
      </c>
    </row>
    <row r="178" spans="1:31" ht="24.95" customHeight="1" x14ac:dyDescent="0.2">
      <c r="C178" s="17"/>
      <c r="D178" s="17"/>
      <c r="E178" s="17"/>
      <c r="F178" s="17"/>
      <c r="G178" s="17"/>
      <c r="H178" s="47" t="str">
        <f t="shared" si="27"/>
        <v/>
      </c>
      <c r="I178" s="48" t="str">
        <f t="shared" si="28"/>
        <v/>
      </c>
      <c r="J178" s="49" t="str">
        <f t="shared" si="29"/>
        <v/>
      </c>
      <c r="K178" s="49" t="str">
        <f t="shared" si="30"/>
        <v/>
      </c>
      <c r="L178" s="49" t="str">
        <f t="shared" si="31"/>
        <v/>
      </c>
      <c r="M178" s="49" t="str">
        <f t="shared" si="32"/>
        <v/>
      </c>
      <c r="N178" s="49" t="str">
        <f t="shared" si="33"/>
        <v/>
      </c>
      <c r="O178" s="38"/>
      <c r="P178" s="38"/>
      <c r="Q178" s="38"/>
      <c r="R178" s="38"/>
      <c r="S178" s="41"/>
      <c r="Z178" s="3" t="b">
        <f>IF(COUNTIF($W$11:W178,W178)=1,IF(W178&lt;&gt;"MALIN CİNSİ 1",IF(W178&lt;&gt;0,ROW(W178),"")))</f>
        <v>0</v>
      </c>
      <c r="AB178" s="26" t="e">
        <f>SMALL($Z$11:$Z$183,ROWS($A$1:A168))</f>
        <v>#NUM!</v>
      </c>
      <c r="AD178" s="4">
        <v>16</v>
      </c>
      <c r="AE178" s="18" t="str" cm="1">
        <f t="array" ref="AE178">IFERROR(INDEX($W$11:$W$155,AB26-10,1),"")</f>
        <v/>
      </c>
    </row>
    <row r="179" spans="1:31" ht="24.95" customHeight="1" x14ac:dyDescent="0.2">
      <c r="C179" s="17"/>
      <c r="D179" s="17"/>
      <c r="E179" s="17"/>
      <c r="F179" s="17"/>
      <c r="G179" s="17"/>
      <c r="H179" s="47" t="str">
        <f t="shared" si="27"/>
        <v/>
      </c>
      <c r="I179" s="48" t="str">
        <f t="shared" si="28"/>
        <v/>
      </c>
      <c r="J179" s="49" t="str">
        <f t="shared" si="29"/>
        <v/>
      </c>
      <c r="K179" s="49" t="str">
        <f t="shared" si="30"/>
        <v/>
      </c>
      <c r="L179" s="49" t="str">
        <f t="shared" si="31"/>
        <v/>
      </c>
      <c r="M179" s="49" t="str">
        <f t="shared" si="32"/>
        <v/>
      </c>
      <c r="N179" s="49" t="str">
        <f t="shared" si="33"/>
        <v/>
      </c>
      <c r="O179" s="38"/>
      <c r="P179" s="38"/>
      <c r="Q179" s="38"/>
      <c r="R179" s="38"/>
      <c r="S179" s="41"/>
      <c r="Z179" s="3" t="b">
        <f>IF(COUNTIF($W$11:W179,W179)=1,IF(W179&lt;&gt;"MALIN CİNSİ 1",IF(W179&lt;&gt;0,ROW(W179),"")))</f>
        <v>0</v>
      </c>
      <c r="AB179" s="26" t="e">
        <f>SMALL($Z$11:$Z$183,ROWS($A$1:A169))</f>
        <v>#NUM!</v>
      </c>
      <c r="AD179" s="4">
        <v>17</v>
      </c>
      <c r="AE179" s="18" t="str" cm="1">
        <f t="array" ref="AE179">IFERROR(INDEX($W$11:$W$155,AB27-10,1),"")</f>
        <v/>
      </c>
    </row>
    <row r="180" spans="1:31" ht="24.95" customHeight="1" x14ac:dyDescent="0.2">
      <c r="C180" s="17"/>
      <c r="D180" s="17"/>
      <c r="E180" s="17"/>
      <c r="F180" s="17"/>
      <c r="G180" s="17"/>
      <c r="H180" s="47" t="str">
        <f t="shared" si="27"/>
        <v/>
      </c>
      <c r="I180" s="48" t="str">
        <f t="shared" si="28"/>
        <v/>
      </c>
      <c r="J180" s="49" t="str">
        <f t="shared" si="29"/>
        <v/>
      </c>
      <c r="K180" s="49" t="str">
        <f t="shared" si="30"/>
        <v/>
      </c>
      <c r="L180" s="49" t="str">
        <f t="shared" si="31"/>
        <v/>
      </c>
      <c r="M180" s="49" t="str">
        <f t="shared" si="32"/>
        <v/>
      </c>
      <c r="N180" s="49" t="str">
        <f t="shared" si="33"/>
        <v/>
      </c>
      <c r="O180" s="38"/>
      <c r="P180" s="38"/>
      <c r="Q180" s="38"/>
      <c r="R180" s="38"/>
      <c r="S180" s="41"/>
      <c r="Z180" s="3" t="b">
        <f>IF(COUNTIF($W$11:W180,W180)=1,IF(W180&lt;&gt;"MALIN CİNSİ 1",IF(W180&lt;&gt;0,ROW(W180),"")))</f>
        <v>0</v>
      </c>
      <c r="AB180" s="26" t="e">
        <f>SMALL($Z$11:$Z$183,ROWS($A$1:A170))</f>
        <v>#NUM!</v>
      </c>
      <c r="AD180" s="4">
        <v>18</v>
      </c>
      <c r="AE180" s="18" t="str" cm="1">
        <f t="array" ref="AE180">IFERROR(INDEX($W$11:$W$155,AB28-10,1),"")</f>
        <v/>
      </c>
    </row>
    <row r="181" spans="1:31" ht="24.95" customHeight="1" x14ac:dyDescent="0.2">
      <c r="C181" s="17"/>
      <c r="D181" s="17"/>
      <c r="E181" s="17"/>
      <c r="F181" s="17"/>
      <c r="G181" s="17"/>
      <c r="H181" s="47" t="str">
        <f t="shared" si="27"/>
        <v/>
      </c>
      <c r="I181" s="48" t="str">
        <f t="shared" si="28"/>
        <v/>
      </c>
      <c r="J181" s="49" t="str">
        <f t="shared" si="29"/>
        <v/>
      </c>
      <c r="K181" s="49" t="str">
        <f t="shared" si="30"/>
        <v/>
      </c>
      <c r="L181" s="49" t="str">
        <f t="shared" si="31"/>
        <v/>
      </c>
      <c r="M181" s="49" t="str">
        <f t="shared" si="32"/>
        <v/>
      </c>
      <c r="N181" s="49" t="str">
        <f t="shared" si="33"/>
        <v/>
      </c>
      <c r="O181" s="38"/>
      <c r="P181" s="38"/>
      <c r="Q181" s="38"/>
      <c r="R181" s="38"/>
      <c r="S181" s="41"/>
      <c r="Z181" s="3" t="b">
        <f>IF(COUNTIF($W$11:W181,W181)=1,IF(W181&lt;&gt;"MALIN CİNSİ 1",IF(W181&lt;&gt;0,ROW(W181),"")))</f>
        <v>0</v>
      </c>
      <c r="AB181" s="26" t="e">
        <f>SMALL($Z$11:$Z$183,ROWS($A$1:A171))</f>
        <v>#NUM!</v>
      </c>
      <c r="AD181" s="4">
        <v>19</v>
      </c>
      <c r="AE181" s="18" t="str" cm="1">
        <f t="array" ref="AE181">IFERROR(INDEX($W$11:$W$155,AB29-10,1),"")</f>
        <v/>
      </c>
    </row>
    <row r="182" spans="1:31" ht="24.95" customHeight="1" x14ac:dyDescent="0.2">
      <c r="C182" s="17"/>
      <c r="D182" s="17"/>
      <c r="E182" s="17"/>
      <c r="F182" s="17"/>
      <c r="G182" s="17"/>
      <c r="H182" s="47" t="str">
        <f t="shared" si="27"/>
        <v/>
      </c>
      <c r="I182" s="48" t="str">
        <f t="shared" si="28"/>
        <v/>
      </c>
      <c r="J182" s="49" t="str">
        <f t="shared" si="29"/>
        <v/>
      </c>
      <c r="K182" s="49" t="str">
        <f t="shared" si="30"/>
        <v/>
      </c>
      <c r="L182" s="49" t="str">
        <f t="shared" si="31"/>
        <v/>
      </c>
      <c r="M182" s="49" t="str">
        <f t="shared" si="32"/>
        <v/>
      </c>
      <c r="N182" s="49" t="str">
        <f t="shared" si="33"/>
        <v/>
      </c>
      <c r="O182" s="38"/>
      <c r="P182" s="38"/>
      <c r="Q182" s="38"/>
      <c r="R182" s="38"/>
      <c r="S182" s="41"/>
      <c r="Z182" s="3" t="b">
        <f>IF(COUNTIF($W$11:W182,W182)=1,IF(W182&lt;&gt;"MALIN CİNSİ 1",IF(W182&lt;&gt;0,ROW(W182),"")))</f>
        <v>0</v>
      </c>
      <c r="AB182" s="26" t="e">
        <f>SMALL($Z$11:$Z$183,ROWS($A$1:A172))</f>
        <v>#NUM!</v>
      </c>
      <c r="AD182" s="4">
        <v>20</v>
      </c>
      <c r="AE182" s="18" t="str" cm="1">
        <f t="array" ref="AE182">IFERROR(INDEX($W$11:$W$155,AB30-10,1),"")</f>
        <v/>
      </c>
    </row>
    <row r="183" spans="1:31" ht="24.95" customHeight="1" x14ac:dyDescent="0.25">
      <c r="A183" s="17"/>
      <c r="B183" s="17"/>
      <c r="C183" s="17"/>
      <c r="D183" s="17"/>
      <c r="E183" s="17"/>
      <c r="F183" s="17"/>
      <c r="G183" s="17"/>
      <c r="H183" s="50"/>
      <c r="I183" s="51">
        <f>SUM(I163:I182)</f>
        <v>0</v>
      </c>
      <c r="J183" s="52">
        <f>SUM(J163:J182)</f>
        <v>0</v>
      </c>
      <c r="K183" s="52" t="str">
        <f t="shared" si="30"/>
        <v/>
      </c>
      <c r="L183" s="52">
        <f>SUM(L163:L182)</f>
        <v>0</v>
      </c>
      <c r="M183" s="52">
        <f>SUM(M163:M182)</f>
        <v>0</v>
      </c>
      <c r="N183" s="52">
        <f>SUM(N163:N182)</f>
        <v>0</v>
      </c>
      <c r="O183" s="38"/>
      <c r="P183" s="38"/>
      <c r="Q183" s="38"/>
      <c r="R183" s="38"/>
      <c r="S183" s="42"/>
      <c r="Z183" s="3" t="b">
        <f>IF(COUNTIF($W$11:W183,W183)=1,IF(W183&lt;&gt;"MALIN CİNSİ 1",IF(W183&lt;&gt;0,ROW(W183),"")))</f>
        <v>0</v>
      </c>
      <c r="AB183" s="26" t="e">
        <f>SMALL($Z$11:$Z$183,ROWS($A$1:A173))</f>
        <v>#NUM!</v>
      </c>
    </row>
    <row r="184" spans="1:31" ht="24.95" customHeight="1" x14ac:dyDescent="0.2">
      <c r="M184" s="3" t="s">
        <v>12</v>
      </c>
      <c r="N184" s="53">
        <f>M183+N183</f>
        <v>0</v>
      </c>
      <c r="O184" s="38"/>
      <c r="P184" s="38"/>
      <c r="Q184" s="38"/>
      <c r="R184" s="38"/>
    </row>
    <row r="185" spans="1:31" ht="15.95" customHeight="1" x14ac:dyDescent="0.2">
      <c r="O185" s="38"/>
      <c r="P185" s="38"/>
      <c r="Q185" s="38"/>
      <c r="R185" s="38"/>
    </row>
    <row r="186" spans="1:31" ht="15.95" customHeight="1" x14ac:dyDescent="0.2">
      <c r="O186" s="38"/>
      <c r="P186" s="38"/>
      <c r="Q186" s="38"/>
      <c r="R186" s="38"/>
    </row>
    <row r="187" spans="1:31" ht="15.95" customHeight="1" x14ac:dyDescent="0.2">
      <c r="O187" s="38"/>
      <c r="P187" s="38"/>
      <c r="Q187" s="38"/>
      <c r="R187" s="38"/>
    </row>
    <row r="188" spans="1:31" ht="15.95" customHeight="1" x14ac:dyDescent="0.2">
      <c r="O188" s="38"/>
      <c r="P188" s="38"/>
      <c r="Q188" s="38"/>
      <c r="R188" s="38"/>
    </row>
    <row r="189" spans="1:31" ht="15.95" customHeight="1" x14ac:dyDescent="0.2">
      <c r="O189" s="38"/>
      <c r="P189" s="38"/>
      <c r="Q189" s="38"/>
      <c r="R189" s="38"/>
    </row>
    <row r="190" spans="1:31" ht="15.95" customHeight="1" x14ac:dyDescent="0.2">
      <c r="O190" s="38"/>
      <c r="P190" s="38"/>
      <c r="Q190" s="38"/>
      <c r="R190" s="38"/>
    </row>
    <row r="191" spans="1:31" ht="15.95" customHeight="1" x14ac:dyDescent="0.2">
      <c r="O191" s="38"/>
      <c r="P191" s="38"/>
      <c r="Q191" s="38"/>
      <c r="R191" s="38"/>
    </row>
    <row r="192" spans="1:31" ht="15.95" customHeight="1" x14ac:dyDescent="0.2">
      <c r="O192" s="38"/>
      <c r="P192" s="38"/>
      <c r="Q192" s="38"/>
      <c r="R192" s="38"/>
    </row>
    <row r="193" spans="15:18" ht="15.95" customHeight="1" x14ac:dyDescent="0.2">
      <c r="O193" s="38"/>
      <c r="P193" s="38"/>
      <c r="Q193" s="38"/>
      <c r="R193" s="38"/>
    </row>
    <row r="194" spans="15:18" ht="15.95" customHeight="1" x14ac:dyDescent="0.2">
      <c r="O194" s="38"/>
      <c r="P194" s="38"/>
      <c r="Q194" s="38"/>
      <c r="R194" s="38"/>
    </row>
    <row r="195" spans="15:18" ht="15.95" customHeight="1" x14ac:dyDescent="0.2">
      <c r="O195" s="38"/>
      <c r="P195" s="38"/>
      <c r="Q195" s="38"/>
      <c r="R195" s="38"/>
    </row>
    <row r="196" spans="15:18" ht="15.95" customHeight="1" x14ac:dyDescent="0.2">
      <c r="O196" s="38"/>
      <c r="P196" s="38"/>
      <c r="Q196" s="38"/>
      <c r="R196" s="38"/>
    </row>
    <row r="197" spans="15:18" ht="15.95" customHeight="1" x14ac:dyDescent="0.2">
      <c r="O197" s="38"/>
      <c r="P197" s="38"/>
      <c r="Q197" s="38"/>
      <c r="R197" s="38"/>
    </row>
    <row r="198" spans="15:18" ht="15.95" customHeight="1" x14ac:dyDescent="0.2">
      <c r="O198" s="38"/>
      <c r="P198" s="38"/>
      <c r="Q198" s="38"/>
      <c r="R198" s="38"/>
    </row>
    <row r="199" spans="15:18" ht="15.95" customHeight="1" x14ac:dyDescent="0.2">
      <c r="O199" s="38"/>
      <c r="P199" s="38"/>
      <c r="Q199" s="38"/>
      <c r="R199" s="38"/>
    </row>
    <row r="200" spans="15:18" ht="15.95" customHeight="1" x14ac:dyDescent="0.2">
      <c r="O200" s="38"/>
      <c r="P200" s="38"/>
      <c r="Q200" s="38"/>
      <c r="R200" s="38"/>
    </row>
    <row r="201" spans="15:18" ht="15.95" customHeight="1" x14ac:dyDescent="0.2">
      <c r="O201" s="38"/>
      <c r="P201" s="38"/>
      <c r="Q201" s="38"/>
      <c r="R201" s="38"/>
    </row>
    <row r="202" spans="15:18" ht="15.95" customHeight="1" x14ac:dyDescent="0.2">
      <c r="O202" s="38"/>
      <c r="P202" s="38"/>
      <c r="Q202" s="38"/>
      <c r="R202" s="38"/>
    </row>
    <row r="203" spans="15:18" ht="15.95" customHeight="1" x14ac:dyDescent="0.2">
      <c r="O203" s="38"/>
      <c r="P203" s="38"/>
      <c r="Q203" s="38"/>
      <c r="R203" s="38"/>
    </row>
    <row r="204" spans="15:18" ht="15.95" customHeight="1" x14ac:dyDescent="0.2">
      <c r="O204" s="38"/>
      <c r="P204" s="38"/>
      <c r="Q204" s="38"/>
      <c r="R204" s="38"/>
    </row>
    <row r="205" spans="15:18" ht="15.95" customHeight="1" x14ac:dyDescent="0.2">
      <c r="O205" s="38"/>
      <c r="P205" s="38"/>
      <c r="Q205" s="38"/>
      <c r="R205" s="38"/>
    </row>
    <row r="206" spans="15:18" ht="15.95" customHeight="1" x14ac:dyDescent="0.2">
      <c r="O206" s="38"/>
      <c r="P206" s="38"/>
      <c r="Q206" s="38"/>
      <c r="R206" s="38"/>
    </row>
    <row r="207" spans="15:18" ht="15.95" customHeight="1" x14ac:dyDescent="0.2">
      <c r="O207" s="38"/>
      <c r="P207" s="38"/>
      <c r="Q207" s="38"/>
      <c r="R207" s="38"/>
    </row>
    <row r="208" spans="15:18" ht="15.95" customHeight="1" x14ac:dyDescent="0.2">
      <c r="O208" s="38"/>
      <c r="P208" s="38"/>
      <c r="Q208" s="38"/>
      <c r="R208" s="38"/>
    </row>
    <row r="209" spans="15:18" ht="15.95" customHeight="1" x14ac:dyDescent="0.2">
      <c r="O209" s="38"/>
      <c r="P209" s="38"/>
      <c r="Q209" s="38"/>
      <c r="R209" s="38"/>
    </row>
    <row r="210" spans="15:18" ht="15.95" customHeight="1" x14ac:dyDescent="0.2">
      <c r="O210" s="38"/>
      <c r="P210" s="38"/>
      <c r="Q210" s="38"/>
      <c r="R210" s="38"/>
    </row>
    <row r="211" spans="15:18" ht="15.95" customHeight="1" x14ac:dyDescent="0.2">
      <c r="O211" s="38"/>
      <c r="P211" s="38"/>
      <c r="Q211" s="38"/>
      <c r="R211" s="38"/>
    </row>
    <row r="212" spans="15:18" ht="15.95" customHeight="1" x14ac:dyDescent="0.2">
      <c r="O212" s="38"/>
      <c r="P212" s="38"/>
      <c r="Q212" s="38"/>
      <c r="R212" s="38"/>
    </row>
    <row r="213" spans="15:18" ht="15.95" customHeight="1" x14ac:dyDescent="0.2">
      <c r="O213" s="38"/>
      <c r="P213" s="38"/>
      <c r="Q213" s="38"/>
      <c r="R213" s="38"/>
    </row>
    <row r="214" spans="15:18" ht="15.95" customHeight="1" x14ac:dyDescent="0.2">
      <c r="O214" s="38"/>
      <c r="P214" s="38"/>
      <c r="Q214" s="38"/>
      <c r="R214" s="38"/>
    </row>
    <row r="215" spans="15:18" ht="15.95" customHeight="1" x14ac:dyDescent="0.2">
      <c r="O215" s="38"/>
      <c r="P215" s="38"/>
      <c r="Q215" s="38"/>
      <c r="R215" s="38"/>
    </row>
    <row r="216" spans="15:18" ht="15.95" customHeight="1" x14ac:dyDescent="0.2">
      <c r="O216" s="38"/>
      <c r="P216" s="38"/>
      <c r="Q216" s="38"/>
      <c r="R216" s="38"/>
    </row>
    <row r="217" spans="15:18" ht="15.95" customHeight="1" x14ac:dyDescent="0.2">
      <c r="O217" s="38"/>
      <c r="P217" s="38"/>
      <c r="Q217" s="38"/>
      <c r="R217" s="38"/>
    </row>
    <row r="218" spans="15:18" ht="15.95" customHeight="1" x14ac:dyDescent="0.2">
      <c r="O218" s="38"/>
      <c r="P218" s="38"/>
      <c r="Q218" s="38"/>
      <c r="R218" s="38"/>
    </row>
    <row r="219" spans="15:18" ht="15.95" customHeight="1" x14ac:dyDescent="0.2">
      <c r="O219" s="38"/>
      <c r="P219" s="38"/>
      <c r="Q219" s="38"/>
      <c r="R219" s="38"/>
    </row>
    <row r="220" spans="15:18" ht="15.95" customHeight="1" x14ac:dyDescent="0.2">
      <c r="O220" s="38"/>
      <c r="P220" s="38"/>
      <c r="Q220" s="38"/>
      <c r="R220" s="38"/>
    </row>
    <row r="221" spans="15:18" ht="15.95" customHeight="1" x14ac:dyDescent="0.2">
      <c r="O221" s="38"/>
      <c r="P221" s="38"/>
      <c r="Q221" s="38"/>
      <c r="R221" s="38"/>
    </row>
    <row r="222" spans="15:18" ht="15.95" customHeight="1" x14ac:dyDescent="0.2">
      <c r="O222" s="38"/>
      <c r="P222" s="38"/>
      <c r="Q222" s="38"/>
      <c r="R222" s="38"/>
    </row>
    <row r="223" spans="15:18" ht="15.95" customHeight="1" x14ac:dyDescent="0.2">
      <c r="O223" s="38"/>
      <c r="P223" s="38"/>
      <c r="Q223" s="38"/>
      <c r="R223" s="38"/>
    </row>
    <row r="224" spans="15:18" ht="15.95" customHeight="1" x14ac:dyDescent="0.2">
      <c r="O224" s="38"/>
      <c r="P224" s="38"/>
      <c r="Q224" s="38"/>
      <c r="R224" s="38"/>
    </row>
    <row r="225" spans="15:18" ht="15.95" customHeight="1" x14ac:dyDescent="0.2">
      <c r="O225" s="38"/>
      <c r="P225" s="38"/>
      <c r="Q225" s="38"/>
      <c r="R225" s="38"/>
    </row>
    <row r="226" spans="15:18" ht="15.95" customHeight="1" x14ac:dyDescent="0.2">
      <c r="O226" s="38"/>
      <c r="P226" s="38"/>
      <c r="Q226" s="38"/>
      <c r="R226" s="38"/>
    </row>
    <row r="227" spans="15:18" ht="15.95" customHeight="1" x14ac:dyDescent="0.2">
      <c r="O227" s="38"/>
      <c r="P227" s="38"/>
      <c r="Q227" s="38"/>
      <c r="R227" s="38"/>
    </row>
    <row r="228" spans="15:18" ht="15.95" customHeight="1" x14ac:dyDescent="0.2">
      <c r="O228" s="38"/>
      <c r="P228" s="38"/>
      <c r="Q228" s="38"/>
      <c r="R228" s="38"/>
    </row>
    <row r="229" spans="15:18" ht="15.95" customHeight="1" x14ac:dyDescent="0.2">
      <c r="O229" s="38"/>
      <c r="P229" s="38"/>
      <c r="Q229" s="38"/>
      <c r="R229" s="38"/>
    </row>
    <row r="230" spans="15:18" ht="15.95" customHeight="1" x14ac:dyDescent="0.2">
      <c r="O230" s="38"/>
      <c r="P230" s="38"/>
      <c r="Q230" s="38"/>
      <c r="R230" s="38"/>
    </row>
    <row r="231" spans="15:18" ht="15.95" customHeight="1" x14ac:dyDescent="0.2">
      <c r="O231" s="38"/>
      <c r="P231" s="38"/>
      <c r="Q231" s="38"/>
      <c r="R231" s="38"/>
    </row>
    <row r="232" spans="15:18" ht="15.95" customHeight="1" x14ac:dyDescent="0.2">
      <c r="O232" s="38"/>
      <c r="P232" s="38"/>
      <c r="Q232" s="38"/>
      <c r="R232" s="38"/>
    </row>
    <row r="233" spans="15:18" ht="15.95" customHeight="1" x14ac:dyDescent="0.2">
      <c r="O233" s="38"/>
      <c r="P233" s="38"/>
      <c r="Q233" s="38"/>
      <c r="R233" s="38"/>
    </row>
    <row r="234" spans="15:18" ht="15.95" customHeight="1" x14ac:dyDescent="0.2">
      <c r="O234" s="38"/>
      <c r="P234" s="38"/>
      <c r="Q234" s="38"/>
      <c r="R234" s="38"/>
    </row>
    <row r="235" spans="15:18" ht="15.95" customHeight="1" x14ac:dyDescent="0.2">
      <c r="O235" s="38"/>
      <c r="P235" s="38"/>
      <c r="Q235" s="38"/>
      <c r="R235" s="38"/>
    </row>
    <row r="236" spans="15:18" ht="15.95" customHeight="1" x14ac:dyDescent="0.2">
      <c r="O236" s="38"/>
      <c r="P236" s="38"/>
      <c r="Q236" s="38"/>
      <c r="R236" s="38"/>
    </row>
    <row r="237" spans="15:18" ht="15.95" customHeight="1" x14ac:dyDescent="0.2">
      <c r="O237" s="38"/>
      <c r="P237" s="38"/>
      <c r="Q237" s="38"/>
      <c r="R237" s="38"/>
    </row>
    <row r="238" spans="15:18" ht="15.95" customHeight="1" x14ac:dyDescent="0.2">
      <c r="O238" s="38"/>
      <c r="P238" s="38"/>
      <c r="Q238" s="38"/>
      <c r="R238" s="38"/>
    </row>
    <row r="239" spans="15:18" ht="15.95" customHeight="1" x14ac:dyDescent="0.2">
      <c r="O239" s="38"/>
      <c r="P239" s="38"/>
      <c r="Q239" s="38"/>
      <c r="R239" s="38"/>
    </row>
    <row r="240" spans="15:18" ht="15.95" customHeight="1" x14ac:dyDescent="0.2">
      <c r="O240" s="38"/>
      <c r="P240" s="38"/>
      <c r="Q240" s="38"/>
      <c r="R240" s="38"/>
    </row>
    <row r="241" spans="15:18" ht="15.95" customHeight="1" x14ac:dyDescent="0.2">
      <c r="O241" s="38"/>
      <c r="P241" s="38"/>
      <c r="Q241" s="38"/>
      <c r="R241" s="38"/>
    </row>
    <row r="242" spans="15:18" ht="15.95" customHeight="1" x14ac:dyDescent="0.2">
      <c r="O242" s="38"/>
      <c r="P242" s="38"/>
      <c r="Q242" s="38"/>
      <c r="R242" s="38"/>
    </row>
    <row r="243" spans="15:18" ht="15.95" customHeight="1" x14ac:dyDescent="0.2">
      <c r="O243" s="38"/>
      <c r="P243" s="38"/>
      <c r="Q243" s="38"/>
      <c r="R243" s="38"/>
    </row>
    <row r="244" spans="15:18" ht="15.95" customHeight="1" x14ac:dyDescent="0.2">
      <c r="O244" s="38"/>
      <c r="P244" s="38"/>
      <c r="Q244" s="38"/>
      <c r="R244" s="38"/>
    </row>
    <row r="245" spans="15:18" ht="15.95" customHeight="1" x14ac:dyDescent="0.2">
      <c r="O245" s="38"/>
      <c r="P245" s="38"/>
      <c r="Q245" s="38"/>
      <c r="R245" s="38"/>
    </row>
    <row r="246" spans="15:18" ht="15.95" customHeight="1" x14ac:dyDescent="0.2">
      <c r="O246" s="38"/>
      <c r="P246" s="38"/>
      <c r="Q246" s="38"/>
      <c r="R246" s="38"/>
    </row>
    <row r="247" spans="15:18" ht="15.95" customHeight="1" x14ac:dyDescent="0.2">
      <c r="O247" s="38"/>
      <c r="P247" s="38"/>
      <c r="Q247" s="38"/>
      <c r="R247" s="38"/>
    </row>
    <row r="248" spans="15:18" ht="15.95" customHeight="1" x14ac:dyDescent="0.2">
      <c r="O248" s="38"/>
      <c r="P248" s="38"/>
      <c r="Q248" s="38"/>
      <c r="R248" s="38"/>
    </row>
    <row r="249" spans="15:18" ht="15.95" customHeight="1" x14ac:dyDescent="0.2">
      <c r="O249" s="38"/>
      <c r="P249" s="38"/>
      <c r="Q249" s="38"/>
      <c r="R249" s="38"/>
    </row>
    <row r="250" spans="15:18" ht="15.95" customHeight="1" x14ac:dyDescent="0.2">
      <c r="O250" s="38"/>
      <c r="P250" s="38"/>
      <c r="Q250" s="38"/>
      <c r="R250" s="38"/>
    </row>
    <row r="251" spans="15:18" ht="15.95" customHeight="1" x14ac:dyDescent="0.2">
      <c r="O251" s="38"/>
      <c r="P251" s="38"/>
      <c r="Q251" s="38"/>
      <c r="R251" s="38"/>
    </row>
    <row r="252" spans="15:18" ht="15.95" customHeight="1" x14ac:dyDescent="0.2">
      <c r="O252" s="38"/>
      <c r="P252" s="38"/>
      <c r="Q252" s="38"/>
      <c r="R252" s="38"/>
    </row>
    <row r="253" spans="15:18" ht="15.95" customHeight="1" x14ac:dyDescent="0.2">
      <c r="O253" s="38"/>
      <c r="P253" s="38"/>
      <c r="Q253" s="38"/>
      <c r="R253" s="38"/>
    </row>
    <row r="254" spans="15:18" ht="15.95" customHeight="1" x14ac:dyDescent="0.2">
      <c r="O254" s="38"/>
      <c r="P254" s="38"/>
      <c r="Q254" s="38"/>
      <c r="R254" s="38"/>
    </row>
    <row r="255" spans="15:18" ht="15.95" customHeight="1" x14ac:dyDescent="0.2">
      <c r="O255" s="38"/>
      <c r="P255" s="38"/>
      <c r="Q255" s="38"/>
      <c r="R255" s="38"/>
    </row>
    <row r="256" spans="15:18" ht="15.95" customHeight="1" x14ac:dyDescent="0.2">
      <c r="O256" s="38"/>
      <c r="P256" s="38"/>
      <c r="Q256" s="38"/>
      <c r="R256" s="38"/>
    </row>
    <row r="257" spans="15:18" ht="15.95" customHeight="1" x14ac:dyDescent="0.2">
      <c r="O257" s="38"/>
      <c r="P257" s="38"/>
      <c r="Q257" s="38"/>
      <c r="R257" s="38"/>
    </row>
    <row r="258" spans="15:18" ht="15.95" customHeight="1" x14ac:dyDescent="0.2">
      <c r="O258" s="38"/>
      <c r="P258" s="38"/>
      <c r="Q258" s="38"/>
      <c r="R258" s="38"/>
    </row>
    <row r="259" spans="15:18" ht="15.95" customHeight="1" x14ac:dyDescent="0.2">
      <c r="O259" s="38"/>
      <c r="P259" s="38"/>
      <c r="Q259" s="38"/>
      <c r="R259" s="38"/>
    </row>
    <row r="260" spans="15:18" ht="15.95" customHeight="1" x14ac:dyDescent="0.2">
      <c r="O260" s="38"/>
      <c r="P260" s="38"/>
      <c r="Q260" s="38"/>
      <c r="R260" s="38"/>
    </row>
    <row r="261" spans="15:18" ht="15.95" customHeight="1" x14ac:dyDescent="0.2">
      <c r="O261" s="38"/>
      <c r="P261" s="38"/>
      <c r="Q261" s="38"/>
      <c r="R261" s="38"/>
    </row>
    <row r="262" spans="15:18" ht="15.95" customHeight="1" x14ac:dyDescent="0.2">
      <c r="O262" s="38"/>
      <c r="P262" s="38"/>
      <c r="Q262" s="38"/>
      <c r="R262" s="38"/>
    </row>
    <row r="263" spans="15:18" ht="15.95" customHeight="1" x14ac:dyDescent="0.2">
      <c r="O263" s="38"/>
      <c r="P263" s="38"/>
      <c r="Q263" s="38"/>
      <c r="R263" s="38"/>
    </row>
    <row r="264" spans="15:18" ht="15.95" customHeight="1" x14ac:dyDescent="0.2">
      <c r="O264" s="38"/>
      <c r="P264" s="38"/>
      <c r="Q264" s="38"/>
      <c r="R264" s="38"/>
    </row>
    <row r="265" spans="15:18" ht="15.95" customHeight="1" x14ac:dyDescent="0.2">
      <c r="O265" s="38"/>
      <c r="P265" s="38"/>
      <c r="Q265" s="38"/>
      <c r="R265" s="38"/>
    </row>
    <row r="266" spans="15:18" ht="15.95" customHeight="1" x14ac:dyDescent="0.2">
      <c r="O266" s="38"/>
      <c r="P266" s="38"/>
      <c r="Q266" s="38"/>
      <c r="R266" s="38"/>
    </row>
    <row r="267" spans="15:18" ht="15.95" customHeight="1" x14ac:dyDescent="0.2">
      <c r="O267" s="38"/>
      <c r="P267" s="38"/>
      <c r="Q267" s="38"/>
      <c r="R267" s="38"/>
    </row>
    <row r="268" spans="15:18" ht="15.95" customHeight="1" x14ac:dyDescent="0.2">
      <c r="O268" s="38"/>
      <c r="P268" s="38"/>
      <c r="Q268" s="38"/>
      <c r="R268" s="38"/>
    </row>
    <row r="269" spans="15:18" ht="15.95" customHeight="1" x14ac:dyDescent="0.2">
      <c r="O269" s="38"/>
      <c r="P269" s="38"/>
      <c r="Q269" s="38"/>
      <c r="R269" s="38"/>
    </row>
    <row r="270" spans="15:18" ht="15.95" customHeight="1" x14ac:dyDescent="0.2">
      <c r="O270" s="38"/>
      <c r="P270" s="38"/>
      <c r="Q270" s="38"/>
      <c r="R270" s="38"/>
    </row>
    <row r="271" spans="15:18" ht="15.95" customHeight="1" x14ac:dyDescent="0.2">
      <c r="O271" s="38"/>
      <c r="P271" s="38"/>
      <c r="Q271" s="38"/>
      <c r="R271" s="38"/>
    </row>
    <row r="272" spans="15:18" ht="15.95" customHeight="1" x14ac:dyDescent="0.2">
      <c r="O272" s="38"/>
      <c r="P272" s="38"/>
      <c r="Q272" s="38"/>
      <c r="R272" s="38"/>
    </row>
    <row r="273" spans="15:18" ht="15.95" customHeight="1" x14ac:dyDescent="0.2">
      <c r="O273" s="38"/>
      <c r="P273" s="38"/>
      <c r="Q273" s="38"/>
      <c r="R273" s="38"/>
    </row>
    <row r="274" spans="15:18" ht="15.95" customHeight="1" x14ac:dyDescent="0.2">
      <c r="O274" s="38"/>
      <c r="P274" s="38"/>
      <c r="Q274" s="38"/>
      <c r="R274" s="38"/>
    </row>
    <row r="275" spans="15:18" ht="15.95" customHeight="1" x14ac:dyDescent="0.2">
      <c r="O275" s="38"/>
      <c r="P275" s="38"/>
      <c r="Q275" s="38"/>
      <c r="R275" s="38"/>
    </row>
    <row r="276" spans="15:18" ht="15.95" customHeight="1" x14ac:dyDescent="0.2">
      <c r="O276" s="38"/>
      <c r="P276" s="38"/>
      <c r="Q276" s="38"/>
      <c r="R276" s="38"/>
    </row>
    <row r="277" spans="15:18" ht="15.95" customHeight="1" x14ac:dyDescent="0.2">
      <c r="O277" s="38"/>
      <c r="P277" s="38"/>
      <c r="Q277" s="38"/>
      <c r="R277" s="38"/>
    </row>
    <row r="278" spans="15:18" ht="15.95" customHeight="1" x14ac:dyDescent="0.2">
      <c r="O278" s="38"/>
      <c r="P278" s="38"/>
      <c r="Q278" s="38"/>
      <c r="R278" s="38"/>
    </row>
    <row r="279" spans="15:18" ht="15.95" customHeight="1" x14ac:dyDescent="0.2">
      <c r="O279" s="38"/>
      <c r="P279" s="38"/>
      <c r="Q279" s="38"/>
      <c r="R279" s="38"/>
    </row>
    <row r="280" spans="15:18" ht="15.95" customHeight="1" x14ac:dyDescent="0.2">
      <c r="O280" s="38"/>
      <c r="P280" s="38"/>
      <c r="Q280" s="38"/>
      <c r="R280" s="38"/>
    </row>
    <row r="281" spans="15:18" ht="15.95" customHeight="1" x14ac:dyDescent="0.2">
      <c r="O281" s="38"/>
      <c r="P281" s="38"/>
      <c r="Q281" s="38"/>
      <c r="R281" s="38"/>
    </row>
    <row r="282" spans="15:18" ht="15.95" customHeight="1" x14ac:dyDescent="0.2">
      <c r="O282" s="38"/>
      <c r="P282" s="38"/>
      <c r="Q282" s="38"/>
      <c r="R282" s="38"/>
    </row>
    <row r="283" spans="15:18" ht="15.95" customHeight="1" x14ac:dyDescent="0.2">
      <c r="O283" s="38"/>
      <c r="P283" s="38"/>
      <c r="Q283" s="38"/>
      <c r="R283" s="38"/>
    </row>
    <row r="284" spans="15:18" ht="15.95" customHeight="1" x14ac:dyDescent="0.2">
      <c r="O284" s="38"/>
      <c r="P284" s="38"/>
      <c r="Q284" s="38"/>
      <c r="R284" s="38"/>
    </row>
    <row r="285" spans="15:18" ht="15.95" customHeight="1" x14ac:dyDescent="0.2">
      <c r="O285" s="38"/>
      <c r="P285" s="38"/>
      <c r="Q285" s="38"/>
      <c r="R285" s="38"/>
    </row>
    <row r="286" spans="15:18" ht="15.95" customHeight="1" x14ac:dyDescent="0.2">
      <c r="O286" s="38"/>
      <c r="P286" s="38"/>
      <c r="Q286" s="38"/>
      <c r="R286" s="38"/>
    </row>
    <row r="287" spans="15:18" ht="15.95" customHeight="1" x14ac:dyDescent="0.2">
      <c r="O287" s="38"/>
      <c r="P287" s="38"/>
      <c r="Q287" s="38"/>
      <c r="R287" s="38"/>
    </row>
    <row r="288" spans="15:18" ht="15.95" customHeight="1" x14ac:dyDescent="0.2">
      <c r="O288" s="38"/>
      <c r="P288" s="38"/>
      <c r="Q288" s="38"/>
      <c r="R288" s="38"/>
    </row>
    <row r="289" spans="15:18" ht="15.95" customHeight="1" x14ac:dyDescent="0.2">
      <c r="O289" s="38"/>
      <c r="P289" s="38"/>
      <c r="Q289" s="38"/>
      <c r="R289" s="38"/>
    </row>
    <row r="290" spans="15:18" ht="15.95" customHeight="1" x14ac:dyDescent="0.2">
      <c r="O290" s="38"/>
      <c r="P290" s="38"/>
      <c r="Q290" s="38"/>
      <c r="R290" s="38"/>
    </row>
    <row r="291" spans="15:18" ht="15.95" customHeight="1" x14ac:dyDescent="0.2">
      <c r="O291" s="38"/>
      <c r="P291" s="38"/>
      <c r="Q291" s="38"/>
      <c r="R291" s="38"/>
    </row>
    <row r="292" spans="15:18" ht="15.95" customHeight="1" x14ac:dyDescent="0.2">
      <c r="O292" s="38"/>
      <c r="P292" s="38"/>
      <c r="Q292" s="38"/>
      <c r="R292" s="38"/>
    </row>
    <row r="293" spans="15:18" ht="15.95" customHeight="1" x14ac:dyDescent="0.2">
      <c r="O293" s="38"/>
      <c r="P293" s="38"/>
      <c r="Q293" s="38"/>
      <c r="R293" s="38"/>
    </row>
    <row r="294" spans="15:18" ht="15.95" customHeight="1" x14ac:dyDescent="0.2">
      <c r="O294" s="38"/>
      <c r="P294" s="38"/>
      <c r="Q294" s="38"/>
      <c r="R294" s="38"/>
    </row>
    <row r="295" spans="15:18" ht="15.95" customHeight="1" x14ac:dyDescent="0.2">
      <c r="O295" s="38"/>
      <c r="P295" s="38"/>
      <c r="Q295" s="38"/>
      <c r="R295" s="38"/>
    </row>
    <row r="296" spans="15:18" ht="15.95" customHeight="1" x14ac:dyDescent="0.2">
      <c r="O296" s="38"/>
      <c r="P296" s="38"/>
      <c r="Q296" s="38"/>
      <c r="R296" s="38"/>
    </row>
    <row r="297" spans="15:18" ht="15.95" customHeight="1" x14ac:dyDescent="0.2">
      <c r="O297" s="38"/>
      <c r="P297" s="38"/>
      <c r="Q297" s="38"/>
      <c r="R297" s="38"/>
    </row>
    <row r="298" spans="15:18" ht="15.95" customHeight="1" x14ac:dyDescent="0.2">
      <c r="O298" s="38"/>
      <c r="P298" s="38"/>
      <c r="Q298" s="38"/>
      <c r="R298" s="38"/>
    </row>
    <row r="299" spans="15:18" ht="15.95" customHeight="1" x14ac:dyDescent="0.2">
      <c r="O299" s="38"/>
      <c r="P299" s="38"/>
      <c r="Q299" s="38"/>
      <c r="R299" s="38"/>
    </row>
    <row r="300" spans="15:18" ht="15.95" customHeight="1" x14ac:dyDescent="0.2">
      <c r="O300" s="38"/>
      <c r="P300" s="38"/>
      <c r="Q300" s="38"/>
      <c r="R300" s="38"/>
    </row>
    <row r="301" spans="15:18" ht="15.95" customHeight="1" x14ac:dyDescent="0.2">
      <c r="O301" s="38"/>
      <c r="P301" s="38"/>
      <c r="Q301" s="38"/>
      <c r="R301" s="38"/>
    </row>
    <row r="302" spans="15:18" ht="15.95" customHeight="1" x14ac:dyDescent="0.2">
      <c r="O302" s="38"/>
      <c r="P302" s="38"/>
      <c r="Q302" s="38"/>
      <c r="R302" s="38"/>
    </row>
    <row r="303" spans="15:18" ht="15.95" customHeight="1" x14ac:dyDescent="0.2">
      <c r="O303" s="38"/>
      <c r="P303" s="38"/>
      <c r="Q303" s="38"/>
      <c r="R303" s="38"/>
    </row>
    <row r="304" spans="15:18" ht="15.95" customHeight="1" x14ac:dyDescent="0.2">
      <c r="O304" s="38"/>
      <c r="P304" s="38"/>
      <c r="Q304" s="38"/>
      <c r="R304" s="38"/>
    </row>
    <row r="305" spans="15:18" ht="15.95" customHeight="1" x14ac:dyDescent="0.2">
      <c r="O305" s="38"/>
      <c r="P305" s="38"/>
      <c r="Q305" s="38"/>
      <c r="R305" s="38"/>
    </row>
    <row r="306" spans="15:18" ht="15.95" customHeight="1" x14ac:dyDescent="0.2">
      <c r="O306" s="38"/>
      <c r="P306" s="38"/>
      <c r="Q306" s="38"/>
      <c r="R306" s="38"/>
    </row>
    <row r="307" spans="15:18" ht="15.95" customHeight="1" x14ac:dyDescent="0.2">
      <c r="O307" s="38"/>
      <c r="P307" s="38"/>
      <c r="Q307" s="38"/>
      <c r="R307" s="38"/>
    </row>
    <row r="308" spans="15:18" ht="15.95" customHeight="1" x14ac:dyDescent="0.2">
      <c r="O308" s="38"/>
      <c r="P308" s="38"/>
      <c r="Q308" s="38"/>
      <c r="R308" s="38"/>
    </row>
    <row r="309" spans="15:18" ht="15.95" customHeight="1" x14ac:dyDescent="0.2">
      <c r="O309" s="38"/>
      <c r="P309" s="38"/>
      <c r="Q309" s="38"/>
      <c r="R309" s="38"/>
    </row>
    <row r="310" spans="15:18" ht="15.95" customHeight="1" x14ac:dyDescent="0.2">
      <c r="O310" s="38"/>
      <c r="P310" s="38"/>
      <c r="Q310" s="38"/>
      <c r="R310" s="38"/>
    </row>
    <row r="311" spans="15:18" ht="15.95" customHeight="1" x14ac:dyDescent="0.2">
      <c r="O311" s="38"/>
      <c r="P311" s="38"/>
      <c r="Q311" s="38"/>
      <c r="R311" s="38"/>
    </row>
    <row r="312" spans="15:18" ht="15.95" customHeight="1" x14ac:dyDescent="0.2">
      <c r="O312" s="38"/>
      <c r="P312" s="38"/>
      <c r="Q312" s="38"/>
      <c r="R312" s="38"/>
    </row>
    <row r="313" spans="15:18" ht="15.95" customHeight="1" x14ac:dyDescent="0.2">
      <c r="O313" s="38"/>
      <c r="P313" s="38"/>
      <c r="Q313" s="38"/>
      <c r="R313" s="38"/>
    </row>
    <row r="314" spans="15:18" ht="15.95" customHeight="1" x14ac:dyDescent="0.2">
      <c r="O314" s="38"/>
      <c r="P314" s="38"/>
      <c r="Q314" s="38"/>
      <c r="R314" s="38"/>
    </row>
    <row r="315" spans="15:18" ht="15.95" customHeight="1" x14ac:dyDescent="0.2">
      <c r="O315" s="38"/>
      <c r="P315" s="38"/>
      <c r="Q315" s="38"/>
      <c r="R315" s="38"/>
    </row>
    <row r="316" spans="15:18" ht="15.95" customHeight="1" x14ac:dyDescent="0.2">
      <c r="O316" s="38"/>
      <c r="P316" s="38"/>
      <c r="Q316" s="38"/>
      <c r="R316" s="38"/>
    </row>
    <row r="317" spans="15:18" ht="15.95" customHeight="1" x14ac:dyDescent="0.2">
      <c r="O317" s="38"/>
      <c r="P317" s="38"/>
      <c r="Q317" s="38"/>
      <c r="R317" s="38"/>
    </row>
    <row r="318" spans="15:18" ht="15.95" customHeight="1" x14ac:dyDescent="0.2">
      <c r="O318" s="38"/>
      <c r="P318" s="38"/>
      <c r="Q318" s="38"/>
      <c r="R318" s="38"/>
    </row>
    <row r="319" spans="15:18" ht="15.95" customHeight="1" x14ac:dyDescent="0.2">
      <c r="O319" s="38"/>
      <c r="P319" s="38"/>
      <c r="Q319" s="38"/>
      <c r="R319" s="38"/>
    </row>
    <row r="320" spans="15:18" ht="15.95" customHeight="1" x14ac:dyDescent="0.2">
      <c r="O320" s="38"/>
      <c r="P320" s="38"/>
      <c r="Q320" s="38"/>
      <c r="R320" s="38"/>
    </row>
    <row r="321" spans="15:18" ht="15.95" customHeight="1" x14ac:dyDescent="0.2">
      <c r="O321" s="38"/>
      <c r="P321" s="38"/>
      <c r="Q321" s="38"/>
      <c r="R321" s="38"/>
    </row>
    <row r="322" spans="15:18" ht="15.95" customHeight="1" x14ac:dyDescent="0.2">
      <c r="O322" s="38"/>
      <c r="P322" s="38"/>
      <c r="Q322" s="38"/>
      <c r="R322" s="38"/>
    </row>
    <row r="323" spans="15:18" ht="15.95" customHeight="1" x14ac:dyDescent="0.2">
      <c r="O323" s="38"/>
      <c r="P323" s="38"/>
      <c r="Q323" s="38"/>
      <c r="R323" s="38"/>
    </row>
    <row r="324" spans="15:18" ht="15.95" customHeight="1" x14ac:dyDescent="0.2">
      <c r="O324" s="38"/>
      <c r="P324" s="38"/>
      <c r="Q324" s="38"/>
      <c r="R324" s="38"/>
    </row>
    <row r="325" spans="15:18" ht="15.95" customHeight="1" x14ac:dyDescent="0.2">
      <c r="O325" s="38"/>
      <c r="P325" s="38"/>
      <c r="Q325" s="38"/>
      <c r="R325" s="38"/>
    </row>
    <row r="326" spans="15:18" ht="15.95" customHeight="1" x14ac:dyDescent="0.2">
      <c r="O326" s="38"/>
      <c r="P326" s="38"/>
      <c r="Q326" s="38"/>
      <c r="R326" s="38"/>
    </row>
    <row r="327" spans="15:18" ht="15.95" customHeight="1" x14ac:dyDescent="0.2">
      <c r="O327" s="38"/>
      <c r="P327" s="38"/>
      <c r="Q327" s="38"/>
      <c r="R327" s="38"/>
    </row>
    <row r="328" spans="15:18" ht="15.95" customHeight="1" x14ac:dyDescent="0.2">
      <c r="O328" s="38"/>
      <c r="P328" s="38"/>
      <c r="Q328" s="38"/>
      <c r="R328" s="38"/>
    </row>
    <row r="329" spans="15:18" ht="15.95" customHeight="1" x14ac:dyDescent="0.2">
      <c r="O329" s="38"/>
      <c r="P329" s="38"/>
      <c r="Q329" s="38"/>
      <c r="R329" s="38"/>
    </row>
    <row r="330" spans="15:18" ht="15.95" customHeight="1" x14ac:dyDescent="0.2">
      <c r="O330" s="38"/>
      <c r="P330" s="38"/>
      <c r="Q330" s="38"/>
      <c r="R330" s="38"/>
    </row>
    <row r="331" spans="15:18" ht="15.95" customHeight="1" x14ac:dyDescent="0.2">
      <c r="O331" s="38"/>
      <c r="P331" s="38"/>
      <c r="Q331" s="38"/>
      <c r="R331" s="38"/>
    </row>
    <row r="332" spans="15:18" ht="15.95" customHeight="1" x14ac:dyDescent="0.2">
      <c r="O332" s="38"/>
      <c r="P332" s="38"/>
      <c r="Q332" s="38"/>
      <c r="R332" s="38"/>
    </row>
    <row r="333" spans="15:18" ht="15.95" customHeight="1" x14ac:dyDescent="0.2">
      <c r="O333" s="38"/>
      <c r="P333" s="38"/>
      <c r="Q333" s="38"/>
      <c r="R333" s="38"/>
    </row>
    <row r="334" spans="15:18" ht="15.95" customHeight="1" x14ac:dyDescent="0.2">
      <c r="O334" s="38"/>
      <c r="P334" s="38"/>
      <c r="Q334" s="38"/>
      <c r="R334" s="38"/>
    </row>
    <row r="335" spans="15:18" ht="15.95" customHeight="1" x14ac:dyDescent="0.2">
      <c r="O335" s="38"/>
      <c r="P335" s="38"/>
      <c r="Q335" s="38"/>
      <c r="R335" s="38"/>
    </row>
    <row r="336" spans="15:18" ht="15.95" customHeight="1" x14ac:dyDescent="0.2">
      <c r="O336" s="38"/>
      <c r="P336" s="38"/>
      <c r="Q336" s="38"/>
      <c r="R336" s="38"/>
    </row>
    <row r="337" spans="15:18" ht="15.95" customHeight="1" x14ac:dyDescent="0.2">
      <c r="O337" s="38"/>
      <c r="P337" s="38"/>
      <c r="Q337" s="38"/>
      <c r="R337" s="38"/>
    </row>
    <row r="338" spans="15:18" ht="15.95" customHeight="1" x14ac:dyDescent="0.2">
      <c r="O338" s="38"/>
      <c r="P338" s="38"/>
      <c r="Q338" s="38"/>
      <c r="R338" s="38"/>
    </row>
    <row r="339" spans="15:18" ht="15.95" customHeight="1" x14ac:dyDescent="0.2">
      <c r="O339" s="38"/>
      <c r="P339" s="38"/>
      <c r="Q339" s="38"/>
      <c r="R339" s="38"/>
    </row>
    <row r="340" spans="15:18" ht="15.95" customHeight="1" x14ac:dyDescent="0.2">
      <c r="O340" s="38"/>
      <c r="P340" s="38"/>
      <c r="Q340" s="38"/>
      <c r="R340" s="38"/>
    </row>
    <row r="341" spans="15:18" ht="15.95" customHeight="1" x14ac:dyDescent="0.2">
      <c r="O341" s="38"/>
      <c r="P341" s="38"/>
      <c r="Q341" s="38"/>
      <c r="R341" s="38"/>
    </row>
    <row r="342" spans="15:18" ht="15.95" customHeight="1" x14ac:dyDescent="0.2">
      <c r="O342" s="38"/>
      <c r="P342" s="38"/>
      <c r="Q342" s="38"/>
      <c r="R342" s="38"/>
    </row>
    <row r="343" spans="15:18" ht="15.95" customHeight="1" x14ac:dyDescent="0.2">
      <c r="O343" s="38"/>
      <c r="P343" s="38"/>
      <c r="Q343" s="38"/>
      <c r="R343" s="38"/>
    </row>
    <row r="344" spans="15:18" ht="15.95" customHeight="1" x14ac:dyDescent="0.2">
      <c r="O344" s="38"/>
      <c r="P344" s="38"/>
      <c r="Q344" s="38"/>
      <c r="R344" s="38"/>
    </row>
    <row r="345" spans="15:18" ht="15.95" customHeight="1" x14ac:dyDescent="0.2">
      <c r="O345" s="38"/>
      <c r="P345" s="38"/>
      <c r="Q345" s="38"/>
      <c r="R345" s="38"/>
    </row>
    <row r="346" spans="15:18" ht="15.95" customHeight="1" x14ac:dyDescent="0.2">
      <c r="O346" s="38"/>
      <c r="P346" s="38"/>
      <c r="Q346" s="38"/>
      <c r="R346" s="38"/>
    </row>
    <row r="347" spans="15:18" ht="15.95" customHeight="1" x14ac:dyDescent="0.2">
      <c r="O347" s="38"/>
      <c r="P347" s="38"/>
      <c r="Q347" s="38"/>
      <c r="R347" s="38"/>
    </row>
    <row r="348" spans="15:18" ht="15.95" customHeight="1" x14ac:dyDescent="0.2">
      <c r="O348" s="38"/>
      <c r="P348" s="38"/>
      <c r="Q348" s="38"/>
      <c r="R348" s="38"/>
    </row>
    <row r="349" spans="15:18" ht="15.95" customHeight="1" x14ac:dyDescent="0.2">
      <c r="O349" s="38"/>
      <c r="P349" s="38"/>
      <c r="Q349" s="38"/>
      <c r="R349" s="38"/>
    </row>
    <row r="350" spans="15:18" ht="15.95" customHeight="1" x14ac:dyDescent="0.2">
      <c r="O350" s="38"/>
      <c r="P350" s="38"/>
      <c r="Q350" s="38"/>
      <c r="R350" s="38"/>
    </row>
    <row r="351" spans="15:18" ht="15.95" customHeight="1" x14ac:dyDescent="0.2">
      <c r="O351" s="38"/>
      <c r="P351" s="38"/>
      <c r="Q351" s="38"/>
      <c r="R351" s="38"/>
    </row>
    <row r="352" spans="15:18" ht="15.95" customHeight="1" x14ac:dyDescent="0.2">
      <c r="O352" s="38"/>
      <c r="P352" s="38"/>
      <c r="Q352" s="38"/>
      <c r="R352" s="38"/>
    </row>
    <row r="353" spans="15:18" ht="15.95" customHeight="1" x14ac:dyDescent="0.2">
      <c r="O353" s="38"/>
      <c r="P353" s="38"/>
      <c r="Q353" s="38"/>
      <c r="R353" s="38"/>
    </row>
    <row r="354" spans="15:18" ht="15.95" customHeight="1" x14ac:dyDescent="0.2">
      <c r="O354" s="38"/>
      <c r="P354" s="38"/>
      <c r="Q354" s="38"/>
      <c r="R354" s="38"/>
    </row>
    <row r="355" spans="15:18" ht="15.95" customHeight="1" x14ac:dyDescent="0.2">
      <c r="O355" s="38"/>
      <c r="P355" s="38"/>
      <c r="Q355" s="38"/>
      <c r="R355" s="38"/>
    </row>
    <row r="356" spans="15:18" ht="15.95" customHeight="1" x14ac:dyDescent="0.2">
      <c r="O356" s="38"/>
      <c r="P356" s="38"/>
      <c r="Q356" s="38"/>
      <c r="R356" s="38"/>
    </row>
    <row r="357" spans="15:18" ht="15.95" customHeight="1" x14ac:dyDescent="0.2">
      <c r="O357" s="38"/>
      <c r="P357" s="38"/>
      <c r="Q357" s="38"/>
      <c r="R357" s="38"/>
    </row>
    <row r="358" spans="15:18" ht="15.95" customHeight="1" x14ac:dyDescent="0.2">
      <c r="O358" s="38"/>
      <c r="P358" s="38"/>
      <c r="Q358" s="38"/>
      <c r="R358" s="38"/>
    </row>
    <row r="359" spans="15:18" ht="15.95" customHeight="1" x14ac:dyDescent="0.2">
      <c r="O359" s="38"/>
      <c r="P359" s="38"/>
      <c r="Q359" s="38"/>
      <c r="R359" s="38"/>
    </row>
    <row r="360" spans="15:18" ht="15.95" customHeight="1" x14ac:dyDescent="0.2">
      <c r="O360" s="38"/>
      <c r="P360" s="38"/>
      <c r="Q360" s="38"/>
      <c r="R360" s="38"/>
    </row>
    <row r="361" spans="15:18" ht="15.95" customHeight="1" x14ac:dyDescent="0.2">
      <c r="O361" s="38"/>
      <c r="P361" s="38"/>
      <c r="Q361" s="38"/>
      <c r="R361" s="38"/>
    </row>
    <row r="362" spans="15:18" ht="15.95" customHeight="1" x14ac:dyDescent="0.2">
      <c r="O362" s="38"/>
      <c r="P362" s="38"/>
      <c r="Q362" s="38"/>
      <c r="R362" s="38"/>
    </row>
    <row r="363" spans="15:18" ht="15.95" customHeight="1" x14ac:dyDescent="0.2">
      <c r="O363" s="38"/>
      <c r="P363" s="38"/>
      <c r="Q363" s="38"/>
      <c r="R363" s="38"/>
    </row>
    <row r="364" spans="15:18" ht="15.95" customHeight="1" x14ac:dyDescent="0.2">
      <c r="O364" s="38"/>
      <c r="P364" s="38"/>
      <c r="Q364" s="38"/>
      <c r="R364" s="38"/>
    </row>
    <row r="365" spans="15:18" ht="15.95" customHeight="1" x14ac:dyDescent="0.2">
      <c r="O365" s="38"/>
      <c r="P365" s="38"/>
      <c r="Q365" s="38"/>
      <c r="R365" s="38"/>
    </row>
    <row r="366" spans="15:18" ht="15.95" customHeight="1" x14ac:dyDescent="0.2">
      <c r="O366" s="38"/>
      <c r="P366" s="38"/>
      <c r="Q366" s="38"/>
      <c r="R366" s="38"/>
    </row>
    <row r="367" spans="15:18" ht="15.95" customHeight="1" x14ac:dyDescent="0.2">
      <c r="O367" s="38"/>
      <c r="P367" s="38"/>
      <c r="Q367" s="38"/>
      <c r="R367" s="38"/>
    </row>
    <row r="368" spans="15:18" ht="15.95" customHeight="1" x14ac:dyDescent="0.2">
      <c r="O368" s="38"/>
      <c r="P368" s="38"/>
      <c r="Q368" s="38"/>
      <c r="R368" s="38"/>
    </row>
    <row r="369" spans="15:18" ht="15.95" customHeight="1" x14ac:dyDescent="0.2">
      <c r="O369" s="38"/>
      <c r="P369" s="38"/>
      <c r="Q369" s="38"/>
      <c r="R369" s="38"/>
    </row>
    <row r="370" spans="15:18" ht="15.95" customHeight="1" x14ac:dyDescent="0.2">
      <c r="O370" s="38"/>
      <c r="P370" s="38"/>
      <c r="Q370" s="38"/>
      <c r="R370" s="38"/>
    </row>
    <row r="371" spans="15:18" ht="15.95" customHeight="1" x14ac:dyDescent="0.2">
      <c r="O371" s="38"/>
      <c r="P371" s="38"/>
      <c r="Q371" s="38"/>
      <c r="R371" s="38"/>
    </row>
    <row r="372" spans="15:18" ht="15.95" customHeight="1" x14ac:dyDescent="0.2">
      <c r="O372" s="38"/>
      <c r="P372" s="38"/>
      <c r="Q372" s="38"/>
      <c r="R372" s="38"/>
    </row>
    <row r="373" spans="15:18" ht="15.95" customHeight="1" x14ac:dyDescent="0.2">
      <c r="O373" s="38"/>
      <c r="P373" s="38"/>
      <c r="Q373" s="38"/>
      <c r="R373" s="38"/>
    </row>
    <row r="374" spans="15:18" ht="15.95" customHeight="1" x14ac:dyDescent="0.2">
      <c r="O374" s="38"/>
      <c r="P374" s="38"/>
      <c r="Q374" s="38"/>
      <c r="R374" s="38"/>
    </row>
    <row r="375" spans="15:18" ht="15.95" customHeight="1" x14ac:dyDescent="0.2">
      <c r="O375" s="38"/>
      <c r="P375" s="38"/>
      <c r="Q375" s="38"/>
      <c r="R375" s="38"/>
    </row>
    <row r="376" spans="15:18" ht="15.95" customHeight="1" x14ac:dyDescent="0.2">
      <c r="O376" s="38"/>
      <c r="P376" s="38"/>
      <c r="Q376" s="38"/>
      <c r="R376" s="38"/>
    </row>
    <row r="377" spans="15:18" ht="15.95" customHeight="1" x14ac:dyDescent="0.2">
      <c r="O377" s="38"/>
      <c r="P377" s="38"/>
      <c r="Q377" s="38"/>
      <c r="R377" s="38"/>
    </row>
    <row r="378" spans="15:18" ht="15.95" customHeight="1" x14ac:dyDescent="0.2">
      <c r="O378" s="38"/>
      <c r="P378" s="38"/>
      <c r="Q378" s="38"/>
      <c r="R378" s="38"/>
    </row>
    <row r="379" spans="15:18" ht="15.95" customHeight="1" x14ac:dyDescent="0.2">
      <c r="O379" s="38"/>
      <c r="P379" s="38"/>
      <c r="Q379" s="38"/>
      <c r="R379" s="38"/>
    </row>
    <row r="380" spans="15:18" ht="15.95" customHeight="1" x14ac:dyDescent="0.2">
      <c r="O380" s="38"/>
      <c r="P380" s="38"/>
      <c r="Q380" s="38"/>
      <c r="R380" s="38"/>
    </row>
    <row r="381" spans="15:18" ht="15.95" customHeight="1" x14ac:dyDescent="0.2">
      <c r="O381" s="38"/>
      <c r="P381" s="38"/>
      <c r="Q381" s="38"/>
      <c r="R381" s="38"/>
    </row>
    <row r="382" spans="15:18" ht="15.95" customHeight="1" x14ac:dyDescent="0.2">
      <c r="O382" s="38"/>
      <c r="P382" s="38"/>
      <c r="Q382" s="38"/>
      <c r="R382" s="38"/>
    </row>
    <row r="383" spans="15:18" ht="15.95" customHeight="1" x14ac:dyDescent="0.2">
      <c r="O383" s="38"/>
      <c r="P383" s="38"/>
      <c r="Q383" s="38"/>
      <c r="R383" s="38"/>
    </row>
    <row r="384" spans="15:18" ht="15.95" customHeight="1" x14ac:dyDescent="0.2">
      <c r="O384" s="38"/>
      <c r="P384" s="38"/>
      <c r="Q384" s="38"/>
      <c r="R384" s="38"/>
    </row>
    <row r="385" spans="15:18" ht="15.95" customHeight="1" x14ac:dyDescent="0.2">
      <c r="O385" s="38"/>
      <c r="P385" s="38"/>
      <c r="Q385" s="38"/>
      <c r="R385" s="38"/>
    </row>
    <row r="386" spans="15:18" ht="15.95" customHeight="1" x14ac:dyDescent="0.2">
      <c r="O386" s="38"/>
      <c r="P386" s="38"/>
      <c r="Q386" s="38"/>
      <c r="R386" s="38"/>
    </row>
    <row r="387" spans="15:18" ht="15.95" customHeight="1" x14ac:dyDescent="0.2">
      <c r="O387" s="38"/>
      <c r="P387" s="38"/>
      <c r="Q387" s="38"/>
      <c r="R387" s="38"/>
    </row>
    <row r="388" spans="15:18" ht="15.95" customHeight="1" x14ac:dyDescent="0.2">
      <c r="O388" s="38"/>
      <c r="P388" s="38"/>
      <c r="Q388" s="38"/>
      <c r="R388" s="38"/>
    </row>
    <row r="389" spans="15:18" ht="15.95" customHeight="1" x14ac:dyDescent="0.2">
      <c r="O389" s="38"/>
      <c r="P389" s="38"/>
      <c r="Q389" s="38"/>
      <c r="R389" s="38"/>
    </row>
    <row r="390" spans="15:18" ht="15.95" customHeight="1" x14ac:dyDescent="0.2">
      <c r="O390" s="38"/>
      <c r="P390" s="38"/>
      <c r="Q390" s="38"/>
      <c r="R390" s="38"/>
    </row>
    <row r="391" spans="15:18" ht="15.95" customHeight="1" x14ac:dyDescent="0.2">
      <c r="O391" s="38"/>
      <c r="P391" s="38"/>
      <c r="Q391" s="38"/>
      <c r="R391" s="38"/>
    </row>
    <row r="392" spans="15:18" ht="15.95" customHeight="1" x14ac:dyDescent="0.2">
      <c r="O392" s="38"/>
      <c r="P392" s="38"/>
      <c r="Q392" s="38"/>
      <c r="R392" s="38"/>
    </row>
    <row r="393" spans="15:18" ht="15.95" customHeight="1" x14ac:dyDescent="0.2">
      <c r="O393" s="38"/>
      <c r="P393" s="38"/>
      <c r="Q393" s="38"/>
      <c r="R393" s="38"/>
    </row>
    <row r="394" spans="15:18" ht="15.95" customHeight="1" x14ac:dyDescent="0.2">
      <c r="O394" s="38"/>
      <c r="P394" s="38"/>
      <c r="Q394" s="38"/>
      <c r="R394" s="38"/>
    </row>
    <row r="395" spans="15:18" ht="15.95" customHeight="1" x14ac:dyDescent="0.2">
      <c r="O395" s="38"/>
      <c r="P395" s="38"/>
      <c r="Q395" s="38"/>
      <c r="R395" s="38"/>
    </row>
    <row r="396" spans="15:18" ht="15.95" customHeight="1" x14ac:dyDescent="0.2">
      <c r="O396" s="38"/>
      <c r="P396" s="38"/>
      <c r="Q396" s="38"/>
      <c r="R396" s="38"/>
    </row>
    <row r="397" spans="15:18" ht="15.95" customHeight="1" x14ac:dyDescent="0.2">
      <c r="O397" s="38"/>
      <c r="P397" s="38"/>
      <c r="Q397" s="38"/>
      <c r="R397" s="38"/>
    </row>
    <row r="398" spans="15:18" ht="15.95" customHeight="1" x14ac:dyDescent="0.2">
      <c r="O398" s="38"/>
      <c r="P398" s="38"/>
      <c r="Q398" s="38"/>
      <c r="R398" s="38"/>
    </row>
    <row r="399" spans="15:18" ht="15.95" customHeight="1" x14ac:dyDescent="0.2">
      <c r="O399" s="38"/>
      <c r="P399" s="38"/>
      <c r="Q399" s="38"/>
      <c r="R399" s="38"/>
    </row>
    <row r="400" spans="15:18" ht="15.95" customHeight="1" x14ac:dyDescent="0.2">
      <c r="O400" s="38"/>
      <c r="P400" s="38"/>
      <c r="Q400" s="38"/>
      <c r="R400" s="38"/>
    </row>
    <row r="401" spans="15:18" ht="15.95" customHeight="1" x14ac:dyDescent="0.2">
      <c r="O401" s="38"/>
      <c r="P401" s="38"/>
      <c r="Q401" s="38"/>
      <c r="R401" s="38"/>
    </row>
    <row r="402" spans="15:18" ht="15.95" customHeight="1" x14ac:dyDescent="0.2">
      <c r="O402" s="38"/>
      <c r="P402" s="38"/>
      <c r="Q402" s="38"/>
      <c r="R402" s="38"/>
    </row>
    <row r="403" spans="15:18" ht="15.95" customHeight="1" x14ac:dyDescent="0.2">
      <c r="O403" s="38"/>
      <c r="P403" s="38"/>
      <c r="Q403" s="38"/>
      <c r="R403" s="38"/>
    </row>
    <row r="404" spans="15:18" ht="15.95" customHeight="1" x14ac:dyDescent="0.2">
      <c r="O404" s="38"/>
      <c r="P404" s="38"/>
      <c r="Q404" s="38"/>
      <c r="R404" s="38"/>
    </row>
    <row r="405" spans="15:18" ht="15.95" customHeight="1" x14ac:dyDescent="0.2">
      <c r="O405" s="38"/>
      <c r="P405" s="38"/>
      <c r="Q405" s="38"/>
      <c r="R405" s="38"/>
    </row>
    <row r="406" spans="15:18" ht="15.95" customHeight="1" x14ac:dyDescent="0.2">
      <c r="O406" s="38"/>
      <c r="P406" s="38"/>
      <c r="Q406" s="38"/>
      <c r="R406" s="38"/>
    </row>
    <row r="407" spans="15:18" ht="15.95" customHeight="1" x14ac:dyDescent="0.2">
      <c r="O407" s="38"/>
      <c r="P407" s="38"/>
      <c r="Q407" s="38"/>
      <c r="R407" s="38"/>
    </row>
    <row r="408" spans="15:18" ht="15.95" customHeight="1" x14ac:dyDescent="0.2">
      <c r="O408" s="38"/>
      <c r="P408" s="38"/>
      <c r="Q408" s="38"/>
      <c r="R408" s="38"/>
    </row>
    <row r="409" spans="15:18" ht="15.95" customHeight="1" x14ac:dyDescent="0.2">
      <c r="O409" s="38"/>
      <c r="P409" s="38"/>
      <c r="Q409" s="38"/>
      <c r="R409" s="38"/>
    </row>
    <row r="410" spans="15:18" ht="15.95" customHeight="1" x14ac:dyDescent="0.2">
      <c r="O410" s="38"/>
      <c r="P410" s="38"/>
      <c r="Q410" s="38"/>
      <c r="R410" s="38"/>
    </row>
    <row r="411" spans="15:18" ht="15.95" customHeight="1" x14ac:dyDescent="0.2">
      <c r="O411" s="38"/>
      <c r="P411" s="38"/>
      <c r="Q411" s="38"/>
      <c r="R411" s="38"/>
    </row>
    <row r="412" spans="15:18" ht="15.95" customHeight="1" x14ac:dyDescent="0.2">
      <c r="O412" s="38"/>
      <c r="P412" s="38"/>
      <c r="Q412" s="38"/>
      <c r="R412" s="38"/>
    </row>
    <row r="413" spans="15:18" ht="15.95" customHeight="1" x14ac:dyDescent="0.2">
      <c r="O413" s="38"/>
      <c r="P413" s="38"/>
      <c r="Q413" s="38"/>
      <c r="R413" s="38"/>
    </row>
    <row r="414" spans="15:18" ht="15.95" customHeight="1" x14ac:dyDescent="0.2">
      <c r="O414" s="38"/>
      <c r="P414" s="38"/>
      <c r="Q414" s="38"/>
      <c r="R414" s="38"/>
    </row>
    <row r="415" spans="15:18" ht="15.95" customHeight="1" x14ac:dyDescent="0.2">
      <c r="O415" s="38"/>
      <c r="P415" s="38"/>
      <c r="Q415" s="38"/>
      <c r="R415" s="38"/>
    </row>
    <row r="416" spans="15:18" ht="15.95" customHeight="1" x14ac:dyDescent="0.2">
      <c r="O416" s="38"/>
      <c r="P416" s="38"/>
      <c r="Q416" s="38"/>
      <c r="R416" s="38"/>
    </row>
    <row r="417" spans="15:18" ht="15.95" customHeight="1" x14ac:dyDescent="0.2">
      <c r="O417" s="38"/>
      <c r="P417" s="38"/>
      <c r="Q417" s="38"/>
      <c r="R417" s="38"/>
    </row>
    <row r="418" spans="15:18" ht="15.95" customHeight="1" x14ac:dyDescent="0.2">
      <c r="O418" s="38"/>
      <c r="P418" s="38"/>
      <c r="Q418" s="38"/>
      <c r="R418" s="38"/>
    </row>
    <row r="419" spans="15:18" ht="15.95" customHeight="1" x14ac:dyDescent="0.2">
      <c r="O419" s="38"/>
      <c r="P419" s="38"/>
      <c r="Q419" s="38"/>
      <c r="R419" s="38"/>
    </row>
    <row r="420" spans="15:18" ht="15.95" customHeight="1" x14ac:dyDescent="0.2">
      <c r="O420" s="38"/>
      <c r="P420" s="38"/>
      <c r="Q420" s="38"/>
      <c r="R420" s="38"/>
    </row>
    <row r="421" spans="15:18" ht="15.95" customHeight="1" x14ac:dyDescent="0.2">
      <c r="O421" s="38"/>
      <c r="P421" s="38"/>
      <c r="Q421" s="38"/>
      <c r="R421" s="38"/>
    </row>
    <row r="422" spans="15:18" ht="15.95" customHeight="1" x14ac:dyDescent="0.2">
      <c r="O422" s="38"/>
      <c r="P422" s="38"/>
      <c r="Q422" s="38"/>
      <c r="R422" s="38"/>
    </row>
    <row r="423" spans="15:18" ht="15.95" customHeight="1" x14ac:dyDescent="0.2">
      <c r="O423" s="38"/>
      <c r="P423" s="38"/>
      <c r="Q423" s="38"/>
      <c r="R423" s="38"/>
    </row>
    <row r="424" spans="15:18" ht="15.95" customHeight="1" x14ac:dyDescent="0.2">
      <c r="O424" s="38"/>
      <c r="P424" s="38"/>
      <c r="Q424" s="38"/>
      <c r="R424" s="38"/>
    </row>
    <row r="425" spans="15:18" ht="15.95" customHeight="1" x14ac:dyDescent="0.2">
      <c r="O425" s="38"/>
      <c r="P425" s="38"/>
      <c r="Q425" s="38"/>
      <c r="R425" s="38"/>
    </row>
    <row r="426" spans="15:18" ht="15.95" customHeight="1" x14ac:dyDescent="0.2">
      <c r="O426" s="38"/>
      <c r="P426" s="38"/>
      <c r="Q426" s="38"/>
      <c r="R426" s="38"/>
    </row>
    <row r="427" spans="15:18" ht="15.95" customHeight="1" x14ac:dyDescent="0.2">
      <c r="O427" s="38"/>
      <c r="P427" s="38"/>
      <c r="Q427" s="38"/>
      <c r="R427" s="38"/>
    </row>
    <row r="428" spans="15:18" ht="15.95" customHeight="1" x14ac:dyDescent="0.2">
      <c r="O428" s="38"/>
      <c r="P428" s="38"/>
      <c r="Q428" s="38"/>
      <c r="R428" s="38"/>
    </row>
    <row r="429" spans="15:18" ht="15.95" customHeight="1" x14ac:dyDescent="0.2">
      <c r="O429" s="38"/>
      <c r="P429" s="38"/>
      <c r="Q429" s="38"/>
      <c r="R429" s="38"/>
    </row>
    <row r="430" spans="15:18" ht="15.95" customHeight="1" x14ac:dyDescent="0.2">
      <c r="O430" s="38"/>
      <c r="P430" s="38"/>
      <c r="Q430" s="38"/>
      <c r="R430" s="38"/>
    </row>
    <row r="431" spans="15:18" ht="15.95" customHeight="1" x14ac:dyDescent="0.2">
      <c r="O431" s="38"/>
      <c r="P431" s="38"/>
      <c r="Q431" s="38"/>
      <c r="R431" s="38"/>
    </row>
    <row r="432" spans="15:18" ht="15.95" customHeight="1" x14ac:dyDescent="0.2">
      <c r="O432" s="38"/>
      <c r="P432" s="38"/>
      <c r="Q432" s="38"/>
      <c r="R432" s="38"/>
    </row>
    <row r="433" spans="15:18" ht="15.95" customHeight="1" x14ac:dyDescent="0.2">
      <c r="O433" s="38"/>
      <c r="P433" s="38"/>
      <c r="Q433" s="38"/>
      <c r="R433" s="38"/>
    </row>
    <row r="434" spans="15:18" ht="15.95" customHeight="1" x14ac:dyDescent="0.2">
      <c r="O434" s="38"/>
      <c r="P434" s="38"/>
      <c r="Q434" s="38"/>
      <c r="R434" s="38"/>
    </row>
    <row r="435" spans="15:18" ht="15.95" customHeight="1" x14ac:dyDescent="0.2">
      <c r="O435" s="38"/>
      <c r="P435" s="38"/>
      <c r="Q435" s="38"/>
      <c r="R435" s="38"/>
    </row>
    <row r="436" spans="15:18" ht="15.95" customHeight="1" x14ac:dyDescent="0.2">
      <c r="O436" s="38"/>
      <c r="P436" s="38"/>
      <c r="Q436" s="38"/>
      <c r="R436" s="38"/>
    </row>
    <row r="437" spans="15:18" ht="15.95" customHeight="1" x14ac:dyDescent="0.2">
      <c r="O437" s="38"/>
      <c r="P437" s="38"/>
      <c r="Q437" s="38"/>
      <c r="R437" s="38"/>
    </row>
    <row r="438" spans="15:18" ht="15.95" customHeight="1" x14ac:dyDescent="0.2">
      <c r="O438" s="38"/>
      <c r="P438" s="38"/>
      <c r="Q438" s="38"/>
      <c r="R438" s="38"/>
    </row>
    <row r="439" spans="15:18" ht="15.95" customHeight="1" x14ac:dyDescent="0.2">
      <c r="O439" s="38"/>
      <c r="P439" s="38"/>
      <c r="Q439" s="38"/>
      <c r="R439" s="38"/>
    </row>
    <row r="440" spans="15:18" ht="15.95" customHeight="1" x14ac:dyDescent="0.2">
      <c r="O440" s="38"/>
      <c r="P440" s="38"/>
      <c r="Q440" s="38"/>
      <c r="R440" s="38"/>
    </row>
    <row r="441" spans="15:18" ht="15.95" customHeight="1" x14ac:dyDescent="0.2">
      <c r="O441" s="38"/>
      <c r="P441" s="38"/>
      <c r="Q441" s="38"/>
      <c r="R441" s="38"/>
    </row>
    <row r="442" spans="15:18" ht="15.95" customHeight="1" x14ac:dyDescent="0.2">
      <c r="O442" s="38"/>
      <c r="P442" s="38"/>
      <c r="Q442" s="38"/>
      <c r="R442" s="38"/>
    </row>
    <row r="443" spans="15:18" ht="15.95" customHeight="1" x14ac:dyDescent="0.2">
      <c r="O443" s="38"/>
      <c r="P443" s="38"/>
      <c r="Q443" s="38"/>
      <c r="R443" s="38"/>
    </row>
    <row r="444" spans="15:18" ht="15.95" customHeight="1" x14ac:dyDescent="0.2">
      <c r="O444" s="38"/>
      <c r="P444" s="38"/>
      <c r="Q444" s="38"/>
      <c r="R444" s="38"/>
    </row>
    <row r="445" spans="15:18" ht="15.95" customHeight="1" x14ac:dyDescent="0.2">
      <c r="O445" s="38"/>
      <c r="P445" s="38"/>
      <c r="Q445" s="38"/>
      <c r="R445" s="38"/>
    </row>
    <row r="446" spans="15:18" ht="15.95" customHeight="1" x14ac:dyDescent="0.2">
      <c r="O446" s="38"/>
      <c r="P446" s="38"/>
      <c r="Q446" s="38"/>
      <c r="R446" s="38"/>
    </row>
    <row r="447" spans="15:18" ht="15.95" customHeight="1" x14ac:dyDescent="0.2">
      <c r="O447" s="38"/>
      <c r="P447" s="38"/>
      <c r="Q447" s="38"/>
      <c r="R447" s="38"/>
    </row>
    <row r="448" spans="15:18" ht="15.95" customHeight="1" x14ac:dyDescent="0.2">
      <c r="O448" s="38"/>
      <c r="P448" s="38"/>
      <c r="Q448" s="38"/>
      <c r="R448" s="38"/>
    </row>
    <row r="449" spans="15:18" ht="15.95" customHeight="1" x14ac:dyDescent="0.2">
      <c r="O449" s="38"/>
      <c r="P449" s="38"/>
      <c r="Q449" s="38"/>
      <c r="R449" s="38"/>
    </row>
    <row r="450" spans="15:18" ht="15.95" customHeight="1" x14ac:dyDescent="0.2">
      <c r="O450" s="38"/>
      <c r="P450" s="38"/>
      <c r="Q450" s="38"/>
      <c r="R450" s="38"/>
    </row>
    <row r="451" spans="15:18" ht="15.95" customHeight="1" x14ac:dyDescent="0.2">
      <c r="O451" s="38"/>
      <c r="P451" s="38"/>
      <c r="Q451" s="38"/>
      <c r="R451" s="38"/>
    </row>
    <row r="452" spans="15:18" ht="15.95" customHeight="1" x14ac:dyDescent="0.2">
      <c r="O452" s="38"/>
      <c r="P452" s="38"/>
      <c r="Q452" s="38"/>
      <c r="R452" s="38"/>
    </row>
    <row r="453" spans="15:18" ht="15.95" customHeight="1" x14ac:dyDescent="0.2">
      <c r="O453" s="38"/>
      <c r="P453" s="38"/>
      <c r="Q453" s="38"/>
      <c r="R453" s="38"/>
    </row>
    <row r="454" spans="15:18" ht="15.95" customHeight="1" x14ac:dyDescent="0.2">
      <c r="O454" s="38"/>
      <c r="P454" s="38"/>
      <c r="Q454" s="38"/>
      <c r="R454" s="38"/>
    </row>
    <row r="455" spans="15:18" ht="15.95" customHeight="1" x14ac:dyDescent="0.2">
      <c r="O455" s="38"/>
      <c r="P455" s="38"/>
      <c r="Q455" s="38"/>
      <c r="R455" s="38"/>
    </row>
    <row r="456" spans="15:18" ht="15.95" customHeight="1" x14ac:dyDescent="0.2">
      <c r="O456" s="38"/>
      <c r="P456" s="38"/>
      <c r="Q456" s="38"/>
      <c r="R456" s="38"/>
    </row>
    <row r="457" spans="15:18" ht="15.95" customHeight="1" x14ac:dyDescent="0.2">
      <c r="O457" s="38"/>
      <c r="P457" s="38"/>
      <c r="Q457" s="38"/>
      <c r="R457" s="38"/>
    </row>
    <row r="458" spans="15:18" ht="15.95" customHeight="1" x14ac:dyDescent="0.2">
      <c r="O458" s="38"/>
      <c r="P458" s="38"/>
      <c r="Q458" s="38"/>
      <c r="R458" s="38"/>
    </row>
    <row r="459" spans="15:18" ht="15.95" customHeight="1" x14ac:dyDescent="0.2">
      <c r="O459" s="38"/>
      <c r="P459" s="38"/>
      <c r="Q459" s="38"/>
      <c r="R459" s="38"/>
    </row>
    <row r="460" spans="15:18" ht="15.95" customHeight="1" x14ac:dyDescent="0.2">
      <c r="O460" s="38"/>
      <c r="P460" s="38"/>
      <c r="Q460" s="38"/>
      <c r="R460" s="38"/>
    </row>
    <row r="461" spans="15:18" ht="15.95" customHeight="1" x14ac:dyDescent="0.2">
      <c r="O461" s="38"/>
      <c r="P461" s="38"/>
      <c r="Q461" s="38"/>
      <c r="R461" s="38"/>
    </row>
    <row r="462" spans="15:18" ht="15.95" customHeight="1" x14ac:dyDescent="0.2">
      <c r="O462" s="38"/>
      <c r="P462" s="38"/>
      <c r="Q462" s="38"/>
      <c r="R462" s="38"/>
    </row>
    <row r="463" spans="15:18" ht="15.95" customHeight="1" x14ac:dyDescent="0.2">
      <c r="O463" s="38"/>
      <c r="P463" s="38"/>
      <c r="Q463" s="38"/>
      <c r="R463" s="38"/>
    </row>
    <row r="464" spans="15:18" ht="15.95" customHeight="1" x14ac:dyDescent="0.2">
      <c r="O464" s="38"/>
      <c r="P464" s="38"/>
      <c r="Q464" s="38"/>
      <c r="R464" s="38"/>
    </row>
    <row r="465" spans="15:18" ht="15.95" customHeight="1" x14ac:dyDescent="0.2">
      <c r="O465" s="38"/>
      <c r="P465" s="38"/>
      <c r="Q465" s="38"/>
      <c r="R465" s="38"/>
    </row>
    <row r="466" spans="15:18" ht="15.95" customHeight="1" x14ac:dyDescent="0.2">
      <c r="O466" s="38"/>
      <c r="P466" s="38"/>
      <c r="Q466" s="38"/>
      <c r="R466" s="38"/>
    </row>
    <row r="467" spans="15:18" ht="15.95" customHeight="1" x14ac:dyDescent="0.2">
      <c r="O467" s="38"/>
      <c r="P467" s="38"/>
      <c r="Q467" s="38"/>
      <c r="R467" s="38"/>
    </row>
    <row r="468" spans="15:18" ht="15.95" customHeight="1" x14ac:dyDescent="0.2">
      <c r="O468" s="38"/>
      <c r="P468" s="38"/>
      <c r="Q468" s="38"/>
      <c r="R468" s="38"/>
    </row>
    <row r="469" spans="15:18" ht="15.95" customHeight="1" x14ac:dyDescent="0.2">
      <c r="O469" s="38"/>
      <c r="P469" s="38"/>
      <c r="Q469" s="38"/>
      <c r="R469" s="38"/>
    </row>
    <row r="470" spans="15:18" ht="15.95" customHeight="1" x14ac:dyDescent="0.2">
      <c r="O470" s="38"/>
      <c r="P470" s="38"/>
      <c r="Q470" s="38"/>
      <c r="R470" s="38"/>
    </row>
    <row r="471" spans="15:18" ht="15.95" customHeight="1" x14ac:dyDescent="0.2">
      <c r="O471" s="38"/>
      <c r="P471" s="38"/>
      <c r="Q471" s="38"/>
      <c r="R471" s="38"/>
    </row>
    <row r="472" spans="15:18" ht="15.95" customHeight="1" x14ac:dyDescent="0.2">
      <c r="O472" s="38"/>
      <c r="P472" s="38"/>
      <c r="Q472" s="38"/>
      <c r="R472" s="38"/>
    </row>
    <row r="473" spans="15:18" ht="15.95" customHeight="1" x14ac:dyDescent="0.2">
      <c r="O473" s="38"/>
      <c r="P473" s="38"/>
      <c r="Q473" s="38"/>
      <c r="R473" s="38"/>
    </row>
    <row r="474" spans="15:18" ht="15.95" customHeight="1" x14ac:dyDescent="0.2">
      <c r="O474" s="38"/>
      <c r="P474" s="38"/>
      <c r="Q474" s="38"/>
      <c r="R474" s="38"/>
    </row>
    <row r="475" spans="15:18" ht="15.95" customHeight="1" x14ac:dyDescent="0.2">
      <c r="O475" s="38"/>
      <c r="P475" s="38"/>
      <c r="Q475" s="38"/>
      <c r="R475" s="38"/>
    </row>
    <row r="476" spans="15:18" ht="15.95" customHeight="1" x14ac:dyDescent="0.2">
      <c r="O476" s="38"/>
      <c r="P476" s="38"/>
      <c r="Q476" s="38"/>
      <c r="R476" s="38"/>
    </row>
    <row r="477" spans="15:18" ht="15.95" customHeight="1" x14ac:dyDescent="0.2">
      <c r="O477" s="38"/>
      <c r="P477" s="38"/>
      <c r="Q477" s="38"/>
      <c r="R477" s="38"/>
    </row>
    <row r="478" spans="15:18" ht="15.95" customHeight="1" x14ac:dyDescent="0.2">
      <c r="O478" s="38"/>
      <c r="P478" s="38"/>
      <c r="Q478" s="38"/>
      <c r="R478" s="38"/>
    </row>
    <row r="479" spans="15:18" ht="15.95" customHeight="1" x14ac:dyDescent="0.2">
      <c r="O479" s="38"/>
      <c r="P479" s="38"/>
      <c r="Q479" s="38"/>
      <c r="R479" s="38"/>
    </row>
    <row r="480" spans="15:18" ht="15.95" customHeight="1" x14ac:dyDescent="0.2">
      <c r="O480" s="38"/>
      <c r="P480" s="38"/>
      <c r="Q480" s="38"/>
      <c r="R480" s="38"/>
    </row>
    <row r="481" spans="15:18" ht="15.95" customHeight="1" x14ac:dyDescent="0.2">
      <c r="O481" s="38"/>
      <c r="P481" s="38"/>
      <c r="Q481" s="38"/>
      <c r="R481" s="38"/>
    </row>
    <row r="482" spans="15:18" ht="15.95" customHeight="1" x14ac:dyDescent="0.2">
      <c r="O482" s="38"/>
      <c r="P482" s="38"/>
      <c r="Q482" s="38"/>
      <c r="R482" s="38"/>
    </row>
    <row r="483" spans="15:18" ht="15.95" customHeight="1" x14ac:dyDescent="0.2">
      <c r="O483" s="38"/>
      <c r="P483" s="38"/>
      <c r="Q483" s="38"/>
      <c r="R483" s="38"/>
    </row>
    <row r="484" spans="15:18" ht="15.95" customHeight="1" x14ac:dyDescent="0.2">
      <c r="O484" s="38"/>
      <c r="P484" s="38"/>
      <c r="Q484" s="38"/>
      <c r="R484" s="38"/>
    </row>
    <row r="485" spans="15:18" ht="15.95" customHeight="1" x14ac:dyDescent="0.2">
      <c r="O485" s="38"/>
      <c r="P485" s="38"/>
      <c r="Q485" s="38"/>
      <c r="R485" s="38"/>
    </row>
    <row r="486" spans="15:18" ht="15.95" customHeight="1" x14ac:dyDescent="0.2">
      <c r="O486" s="38"/>
      <c r="P486" s="38"/>
      <c r="Q486" s="38"/>
      <c r="R486" s="38"/>
    </row>
    <row r="487" spans="15:18" ht="15.95" customHeight="1" x14ac:dyDescent="0.2">
      <c r="O487" s="38"/>
      <c r="P487" s="38"/>
      <c r="Q487" s="38"/>
      <c r="R487" s="38"/>
    </row>
    <row r="488" spans="15:18" ht="15.95" customHeight="1" x14ac:dyDescent="0.2">
      <c r="O488" s="38"/>
      <c r="P488" s="38"/>
      <c r="Q488" s="38"/>
      <c r="R488" s="38"/>
    </row>
    <row r="489" spans="15:18" ht="15.95" customHeight="1" x14ac:dyDescent="0.2">
      <c r="O489" s="38"/>
      <c r="P489" s="38"/>
      <c r="Q489" s="38"/>
      <c r="R489" s="38"/>
    </row>
    <row r="490" spans="15:18" ht="15.95" customHeight="1" x14ac:dyDescent="0.2">
      <c r="O490" s="38"/>
      <c r="P490" s="38"/>
      <c r="Q490" s="38"/>
      <c r="R490" s="38"/>
    </row>
    <row r="491" spans="15:18" ht="15.95" customHeight="1" x14ac:dyDescent="0.2">
      <c r="O491" s="38"/>
      <c r="P491" s="38"/>
      <c r="Q491" s="38"/>
      <c r="R491" s="38"/>
    </row>
    <row r="492" spans="15:18" ht="15.95" customHeight="1" x14ac:dyDescent="0.2">
      <c r="O492" s="38"/>
      <c r="P492" s="38"/>
      <c r="Q492" s="38"/>
      <c r="R492" s="38"/>
    </row>
    <row r="493" spans="15:18" ht="15.95" customHeight="1" x14ac:dyDescent="0.2">
      <c r="O493" s="38"/>
      <c r="P493" s="38"/>
      <c r="Q493" s="38"/>
      <c r="R493" s="38"/>
    </row>
    <row r="494" spans="15:18" ht="15.95" customHeight="1" x14ac:dyDescent="0.2">
      <c r="O494" s="38"/>
      <c r="P494" s="38"/>
      <c r="Q494" s="38"/>
      <c r="R494" s="38"/>
    </row>
    <row r="495" spans="15:18" ht="15.95" customHeight="1" x14ac:dyDescent="0.2">
      <c r="O495" s="38"/>
      <c r="P495" s="38"/>
      <c r="Q495" s="38"/>
      <c r="R495" s="38"/>
    </row>
    <row r="496" spans="15:18" ht="15.95" customHeight="1" x14ac:dyDescent="0.2">
      <c r="O496" s="38"/>
      <c r="P496" s="38"/>
      <c r="Q496" s="38"/>
      <c r="R496" s="38"/>
    </row>
    <row r="497" spans="15:18" ht="15.95" customHeight="1" x14ac:dyDescent="0.2">
      <c r="O497" s="38"/>
      <c r="P497" s="38"/>
      <c r="Q497" s="38"/>
      <c r="R497" s="38"/>
    </row>
    <row r="498" spans="15:18" ht="15.95" customHeight="1" x14ac:dyDescent="0.2">
      <c r="O498" s="38"/>
      <c r="P498" s="38"/>
      <c r="Q498" s="38"/>
      <c r="R498" s="38"/>
    </row>
    <row r="499" spans="15:18" ht="15.95" customHeight="1" x14ac:dyDescent="0.2">
      <c r="O499" s="38"/>
      <c r="P499" s="38"/>
      <c r="Q499" s="38"/>
      <c r="R499" s="38"/>
    </row>
    <row r="500" spans="15:18" ht="15.95" customHeight="1" x14ac:dyDescent="0.2">
      <c r="O500" s="38"/>
      <c r="P500" s="38"/>
      <c r="Q500" s="38"/>
      <c r="R500" s="38"/>
    </row>
    <row r="501" spans="15:18" ht="15.95" customHeight="1" x14ac:dyDescent="0.2">
      <c r="O501" s="38"/>
      <c r="P501" s="38"/>
      <c r="Q501" s="38"/>
      <c r="R501" s="38"/>
    </row>
    <row r="502" spans="15:18" ht="15.95" customHeight="1" x14ac:dyDescent="0.2">
      <c r="O502" s="38"/>
      <c r="P502" s="38"/>
      <c r="Q502" s="38"/>
      <c r="R502" s="38"/>
    </row>
    <row r="503" spans="15:18" ht="15.95" customHeight="1" x14ac:dyDescent="0.2">
      <c r="O503" s="38"/>
      <c r="P503" s="38"/>
      <c r="Q503" s="38"/>
      <c r="R503" s="38"/>
    </row>
    <row r="504" spans="15:18" ht="15.95" customHeight="1" x14ac:dyDescent="0.2">
      <c r="O504" s="38"/>
      <c r="P504" s="38"/>
      <c r="Q504" s="38"/>
      <c r="R504" s="38"/>
    </row>
    <row r="505" spans="15:18" ht="15.95" customHeight="1" x14ac:dyDescent="0.2">
      <c r="O505" s="38"/>
      <c r="P505" s="38"/>
      <c r="Q505" s="38"/>
      <c r="R505" s="38"/>
    </row>
    <row r="506" spans="15:18" ht="15.95" customHeight="1" x14ac:dyDescent="0.2">
      <c r="O506" s="38"/>
      <c r="P506" s="38"/>
      <c r="Q506" s="38"/>
      <c r="R506" s="38"/>
    </row>
    <row r="507" spans="15:18" ht="15.95" customHeight="1" x14ac:dyDescent="0.2">
      <c r="O507" s="38"/>
      <c r="P507" s="38"/>
      <c r="Q507" s="38"/>
      <c r="R507" s="38"/>
    </row>
    <row r="508" spans="15:18" ht="15.95" customHeight="1" x14ac:dyDescent="0.2">
      <c r="O508" s="38"/>
      <c r="P508" s="38"/>
      <c r="Q508" s="38"/>
      <c r="R508" s="38"/>
    </row>
    <row r="509" spans="15:18" ht="15.95" customHeight="1" x14ac:dyDescent="0.2">
      <c r="O509" s="38"/>
      <c r="P509" s="38"/>
      <c r="Q509" s="38"/>
      <c r="R509" s="38"/>
    </row>
    <row r="510" spans="15:18" ht="15.95" customHeight="1" x14ac:dyDescent="0.2">
      <c r="O510" s="38"/>
      <c r="P510" s="38"/>
      <c r="Q510" s="38"/>
      <c r="R510" s="38"/>
    </row>
    <row r="511" spans="15:18" ht="15.95" customHeight="1" x14ac:dyDescent="0.2">
      <c r="O511" s="38"/>
      <c r="P511" s="38"/>
      <c r="Q511" s="38"/>
      <c r="R511" s="38"/>
    </row>
    <row r="512" spans="15:18" ht="15.95" customHeight="1" x14ac:dyDescent="0.2">
      <c r="O512" s="38"/>
      <c r="P512" s="38"/>
      <c r="Q512" s="38"/>
      <c r="R512" s="38"/>
    </row>
    <row r="513" spans="15:18" ht="15.95" customHeight="1" x14ac:dyDescent="0.2">
      <c r="O513" s="38"/>
      <c r="P513" s="38"/>
      <c r="Q513" s="38"/>
      <c r="R513" s="38"/>
    </row>
    <row r="514" spans="15:18" ht="15.95" customHeight="1" x14ac:dyDescent="0.2">
      <c r="O514" s="38"/>
      <c r="P514" s="38"/>
      <c r="Q514" s="38"/>
      <c r="R514" s="38"/>
    </row>
    <row r="515" spans="15:18" ht="15.95" customHeight="1" x14ac:dyDescent="0.2">
      <c r="O515" s="38"/>
      <c r="P515" s="38"/>
      <c r="Q515" s="38"/>
      <c r="R515" s="38"/>
    </row>
    <row r="516" spans="15:18" ht="15.95" customHeight="1" x14ac:dyDescent="0.2">
      <c r="O516" s="38"/>
      <c r="P516" s="38"/>
      <c r="Q516" s="38"/>
      <c r="R516" s="38"/>
    </row>
    <row r="517" spans="15:18" ht="15.95" customHeight="1" x14ac:dyDescent="0.2">
      <c r="O517" s="38"/>
      <c r="P517" s="38"/>
      <c r="Q517" s="38"/>
      <c r="R517" s="38"/>
    </row>
    <row r="518" spans="15:18" ht="15.95" customHeight="1" x14ac:dyDescent="0.2">
      <c r="O518" s="38"/>
      <c r="P518" s="38"/>
      <c r="Q518" s="38"/>
      <c r="R518" s="38"/>
    </row>
    <row r="519" spans="15:18" ht="15.95" customHeight="1" x14ac:dyDescent="0.2">
      <c r="O519" s="38"/>
      <c r="P519" s="38"/>
      <c r="Q519" s="38"/>
      <c r="R519" s="38"/>
    </row>
    <row r="520" spans="15:18" ht="15.95" customHeight="1" x14ac:dyDescent="0.2">
      <c r="O520" s="38"/>
      <c r="P520" s="38"/>
      <c r="Q520" s="38"/>
      <c r="R520" s="38"/>
    </row>
    <row r="521" spans="15:18" ht="15.95" customHeight="1" x14ac:dyDescent="0.2">
      <c r="O521" s="38"/>
      <c r="P521" s="38"/>
      <c r="Q521" s="38"/>
      <c r="R521" s="38"/>
    </row>
    <row r="522" spans="15:18" ht="15.95" customHeight="1" x14ac:dyDescent="0.2">
      <c r="O522" s="38"/>
      <c r="P522" s="38"/>
      <c r="Q522" s="38"/>
      <c r="R522" s="38"/>
    </row>
    <row r="523" spans="15:18" ht="15.95" customHeight="1" x14ac:dyDescent="0.2">
      <c r="O523" s="38"/>
      <c r="P523" s="38"/>
      <c r="Q523" s="38"/>
      <c r="R523" s="38"/>
    </row>
    <row r="524" spans="15:18" ht="15.95" customHeight="1" x14ac:dyDescent="0.2">
      <c r="O524" s="38"/>
      <c r="P524" s="38"/>
      <c r="Q524" s="38"/>
      <c r="R524" s="38"/>
    </row>
    <row r="525" spans="15:18" ht="15.95" customHeight="1" x14ac:dyDescent="0.2">
      <c r="O525" s="38"/>
      <c r="P525" s="38"/>
      <c r="Q525" s="38"/>
      <c r="R525" s="38"/>
    </row>
    <row r="526" spans="15:18" ht="15.95" customHeight="1" x14ac:dyDescent="0.2">
      <c r="O526" s="38"/>
      <c r="P526" s="38"/>
      <c r="Q526" s="38"/>
      <c r="R526" s="38"/>
    </row>
    <row r="527" spans="15:18" ht="15.95" customHeight="1" x14ac:dyDescent="0.2">
      <c r="O527" s="38"/>
      <c r="P527" s="38"/>
      <c r="Q527" s="38"/>
      <c r="R527" s="38"/>
    </row>
    <row r="528" spans="15:18" ht="15.95" customHeight="1" x14ac:dyDescent="0.2">
      <c r="O528" s="38"/>
      <c r="P528" s="38"/>
      <c r="Q528" s="38"/>
      <c r="R528" s="38"/>
    </row>
    <row r="529" spans="15:18" ht="15.95" customHeight="1" x14ac:dyDescent="0.2">
      <c r="O529" s="38"/>
      <c r="P529" s="38"/>
      <c r="Q529" s="38"/>
      <c r="R529" s="38"/>
    </row>
    <row r="530" spans="15:18" ht="15.95" customHeight="1" x14ac:dyDescent="0.2">
      <c r="O530" s="38"/>
      <c r="P530" s="38"/>
      <c r="Q530" s="38"/>
      <c r="R530" s="38"/>
    </row>
    <row r="531" spans="15:18" ht="15.95" customHeight="1" x14ac:dyDescent="0.2">
      <c r="O531" s="38"/>
      <c r="P531" s="38"/>
      <c r="Q531" s="38"/>
      <c r="R531" s="38"/>
    </row>
    <row r="532" spans="15:18" ht="15.95" customHeight="1" x14ac:dyDescent="0.2">
      <c r="O532" s="38"/>
      <c r="P532" s="38"/>
      <c r="Q532" s="38"/>
      <c r="R532" s="38"/>
    </row>
    <row r="533" spans="15:18" ht="15.95" customHeight="1" x14ac:dyDescent="0.2">
      <c r="O533" s="38"/>
      <c r="P533" s="38"/>
      <c r="Q533" s="38"/>
      <c r="R533" s="38"/>
    </row>
    <row r="534" spans="15:18" ht="15.95" customHeight="1" x14ac:dyDescent="0.2">
      <c r="O534" s="38"/>
      <c r="P534" s="38"/>
      <c r="Q534" s="38"/>
      <c r="R534" s="38"/>
    </row>
    <row r="535" spans="15:18" ht="15.95" customHeight="1" x14ac:dyDescent="0.2">
      <c r="O535" s="38"/>
      <c r="P535" s="38"/>
      <c r="Q535" s="38"/>
      <c r="R535" s="38"/>
    </row>
    <row r="536" spans="15:18" ht="15.95" customHeight="1" x14ac:dyDescent="0.2">
      <c r="O536" s="38"/>
      <c r="P536" s="38"/>
      <c r="Q536" s="38"/>
      <c r="R536" s="38"/>
    </row>
    <row r="537" spans="15:18" ht="15.95" customHeight="1" x14ac:dyDescent="0.2">
      <c r="O537" s="38"/>
      <c r="P537" s="38"/>
      <c r="Q537" s="38"/>
      <c r="R537" s="38"/>
    </row>
    <row r="538" spans="15:18" ht="15.95" customHeight="1" x14ac:dyDescent="0.2">
      <c r="O538" s="38"/>
      <c r="P538" s="38"/>
      <c r="Q538" s="38"/>
      <c r="R538" s="38"/>
    </row>
    <row r="539" spans="15:18" ht="15.95" customHeight="1" x14ac:dyDescent="0.2">
      <c r="O539" s="38"/>
      <c r="P539" s="38"/>
      <c r="Q539" s="38"/>
      <c r="R539" s="38"/>
    </row>
    <row r="540" spans="15:18" ht="15.95" customHeight="1" x14ac:dyDescent="0.2">
      <c r="O540" s="38"/>
      <c r="P540" s="38"/>
      <c r="Q540" s="38"/>
      <c r="R540" s="38"/>
    </row>
    <row r="541" spans="15:18" ht="15.95" customHeight="1" x14ac:dyDescent="0.2">
      <c r="O541" s="38"/>
      <c r="P541" s="38"/>
      <c r="Q541" s="38"/>
      <c r="R541" s="38"/>
    </row>
    <row r="542" spans="15:18" ht="15.95" customHeight="1" x14ac:dyDescent="0.2">
      <c r="O542" s="38"/>
      <c r="P542" s="38"/>
      <c r="Q542" s="38"/>
      <c r="R542" s="38"/>
    </row>
    <row r="543" spans="15:18" ht="15.95" customHeight="1" x14ac:dyDescent="0.2">
      <c r="O543" s="38"/>
      <c r="P543" s="38"/>
      <c r="Q543" s="38"/>
      <c r="R543" s="38"/>
    </row>
    <row r="544" spans="15:18" ht="15.95" customHeight="1" x14ac:dyDescent="0.2">
      <c r="O544" s="38"/>
      <c r="P544" s="38"/>
      <c r="Q544" s="38"/>
      <c r="R544" s="38"/>
    </row>
    <row r="545" spans="15:18" ht="15.95" customHeight="1" x14ac:dyDescent="0.2">
      <c r="O545" s="38"/>
      <c r="P545" s="38"/>
      <c r="Q545" s="38"/>
      <c r="R545" s="38"/>
    </row>
    <row r="546" spans="15:18" ht="15.95" customHeight="1" x14ac:dyDescent="0.2">
      <c r="O546" s="38"/>
      <c r="P546" s="38"/>
      <c r="Q546" s="38"/>
      <c r="R546" s="38"/>
    </row>
    <row r="547" spans="15:18" ht="15.95" customHeight="1" x14ac:dyDescent="0.2">
      <c r="O547" s="38"/>
      <c r="P547" s="38"/>
      <c r="Q547" s="38"/>
      <c r="R547" s="38"/>
    </row>
    <row r="548" spans="15:18" ht="15.95" customHeight="1" x14ac:dyDescent="0.2">
      <c r="O548" s="38"/>
      <c r="P548" s="38"/>
      <c r="Q548" s="38"/>
      <c r="R548" s="38"/>
    </row>
    <row r="549" spans="15:18" ht="15.95" customHeight="1" x14ac:dyDescent="0.2">
      <c r="O549" s="38"/>
      <c r="P549" s="38"/>
      <c r="Q549" s="38"/>
      <c r="R549" s="38"/>
    </row>
    <row r="550" spans="15:18" ht="15.95" customHeight="1" x14ac:dyDescent="0.2">
      <c r="O550" s="38"/>
      <c r="P550" s="38"/>
      <c r="Q550" s="38"/>
      <c r="R550" s="38"/>
    </row>
    <row r="551" spans="15:18" ht="15.95" customHeight="1" x14ac:dyDescent="0.2">
      <c r="O551" s="38"/>
      <c r="P551" s="38"/>
      <c r="Q551" s="38"/>
      <c r="R551" s="38"/>
    </row>
    <row r="552" spans="15:18" ht="15.95" customHeight="1" x14ac:dyDescent="0.2">
      <c r="O552" s="38"/>
      <c r="P552" s="38"/>
      <c r="Q552" s="38"/>
      <c r="R552" s="38"/>
    </row>
    <row r="553" spans="15:18" ht="15.95" customHeight="1" x14ac:dyDescent="0.2">
      <c r="O553" s="38"/>
      <c r="P553" s="38"/>
      <c r="Q553" s="38"/>
      <c r="R553" s="38"/>
    </row>
    <row r="554" spans="15:18" ht="15.95" customHeight="1" x14ac:dyDescent="0.2">
      <c r="O554" s="38"/>
      <c r="P554" s="38"/>
      <c r="Q554" s="38"/>
      <c r="R554" s="38"/>
    </row>
    <row r="555" spans="15:18" ht="15.95" customHeight="1" x14ac:dyDescent="0.2">
      <c r="O555" s="38"/>
      <c r="P555" s="38"/>
      <c r="Q555" s="38"/>
      <c r="R555" s="38"/>
    </row>
    <row r="556" spans="15:18" ht="15.95" customHeight="1" x14ac:dyDescent="0.2">
      <c r="O556" s="38"/>
      <c r="P556" s="38"/>
      <c r="Q556" s="38"/>
      <c r="R556" s="38"/>
    </row>
    <row r="557" spans="15:18" ht="15.95" customHeight="1" x14ac:dyDescent="0.2">
      <c r="O557" s="38"/>
      <c r="P557" s="38"/>
      <c r="Q557" s="38"/>
      <c r="R557" s="38"/>
    </row>
    <row r="558" spans="15:18" ht="15.95" customHeight="1" x14ac:dyDescent="0.2">
      <c r="O558" s="38"/>
      <c r="P558" s="38"/>
      <c r="Q558" s="38"/>
      <c r="R558" s="38"/>
    </row>
    <row r="559" spans="15:18" ht="15.95" customHeight="1" x14ac:dyDescent="0.2">
      <c r="O559" s="38"/>
      <c r="P559" s="38"/>
      <c r="Q559" s="38"/>
      <c r="R559" s="38"/>
    </row>
    <row r="560" spans="15:18" ht="15.95" customHeight="1" x14ac:dyDescent="0.2">
      <c r="O560" s="38"/>
      <c r="P560" s="38"/>
      <c r="Q560" s="38"/>
      <c r="R560" s="38"/>
    </row>
    <row r="561" spans="15:18" ht="15.95" customHeight="1" x14ac:dyDescent="0.2">
      <c r="O561" s="38"/>
      <c r="P561" s="38"/>
      <c r="Q561" s="38"/>
      <c r="R561" s="38"/>
    </row>
    <row r="562" spans="15:18" ht="15.95" customHeight="1" x14ac:dyDescent="0.2">
      <c r="O562" s="38"/>
      <c r="P562" s="38"/>
      <c r="Q562" s="38"/>
      <c r="R562" s="38"/>
    </row>
    <row r="563" spans="15:18" ht="15.95" customHeight="1" x14ac:dyDescent="0.2">
      <c r="O563" s="38"/>
      <c r="P563" s="38"/>
      <c r="Q563" s="38"/>
      <c r="R563" s="38"/>
    </row>
    <row r="564" spans="15:18" ht="15.95" customHeight="1" x14ac:dyDescent="0.2">
      <c r="O564" s="38"/>
      <c r="P564" s="38"/>
      <c r="Q564" s="38"/>
      <c r="R564" s="38"/>
    </row>
    <row r="565" spans="15:18" ht="15.95" customHeight="1" x14ac:dyDescent="0.2">
      <c r="O565" s="38"/>
      <c r="P565" s="38"/>
      <c r="Q565" s="38"/>
      <c r="R565" s="38"/>
    </row>
    <row r="566" spans="15:18" ht="15.95" customHeight="1" x14ac:dyDescent="0.2">
      <c r="O566" s="38"/>
      <c r="P566" s="38"/>
      <c r="Q566" s="38"/>
      <c r="R566" s="38"/>
    </row>
    <row r="567" spans="15:18" ht="15.95" customHeight="1" x14ac:dyDescent="0.2">
      <c r="O567" s="38"/>
      <c r="P567" s="38"/>
      <c r="Q567" s="38"/>
      <c r="R567" s="38"/>
    </row>
    <row r="568" spans="15:18" ht="15.95" customHeight="1" x14ac:dyDescent="0.2">
      <c r="O568" s="38"/>
      <c r="P568" s="38"/>
      <c r="Q568" s="38"/>
      <c r="R568" s="38"/>
    </row>
    <row r="569" spans="15:18" ht="15.95" customHeight="1" x14ac:dyDescent="0.2">
      <c r="O569" s="38"/>
      <c r="P569" s="38"/>
      <c r="Q569" s="38"/>
      <c r="R569" s="38"/>
    </row>
    <row r="570" spans="15:18" ht="15.95" customHeight="1" x14ac:dyDescent="0.2">
      <c r="O570" s="38"/>
      <c r="P570" s="38"/>
      <c r="Q570" s="38"/>
      <c r="R570" s="38"/>
    </row>
    <row r="571" spans="15:18" ht="15.95" customHeight="1" x14ac:dyDescent="0.2">
      <c r="O571" s="38"/>
      <c r="P571" s="38"/>
      <c r="Q571" s="38"/>
      <c r="R571" s="38"/>
    </row>
    <row r="572" spans="15:18" ht="15.95" customHeight="1" x14ac:dyDescent="0.2">
      <c r="O572" s="38"/>
      <c r="P572" s="38"/>
      <c r="Q572" s="38"/>
      <c r="R572" s="38"/>
    </row>
    <row r="573" spans="15:18" ht="15.95" customHeight="1" x14ac:dyDescent="0.2">
      <c r="O573" s="38"/>
      <c r="P573" s="38"/>
      <c r="Q573" s="38"/>
      <c r="R573" s="38"/>
    </row>
    <row r="574" spans="15:18" ht="15.95" customHeight="1" x14ac:dyDescent="0.2">
      <c r="O574" s="38"/>
      <c r="P574" s="38"/>
      <c r="Q574" s="38"/>
      <c r="R574" s="38"/>
    </row>
    <row r="575" spans="15:18" ht="15.95" customHeight="1" x14ac:dyDescent="0.2">
      <c r="O575" s="38"/>
      <c r="P575" s="38"/>
      <c r="Q575" s="38"/>
      <c r="R575" s="38"/>
    </row>
    <row r="576" spans="15:18" ht="15.95" customHeight="1" x14ac:dyDescent="0.2">
      <c r="O576" s="38"/>
      <c r="P576" s="38"/>
      <c r="Q576" s="38"/>
      <c r="R576" s="38"/>
    </row>
    <row r="577" spans="15:18" ht="15.95" customHeight="1" x14ac:dyDescent="0.2">
      <c r="O577" s="38"/>
      <c r="P577" s="38"/>
      <c r="Q577" s="38"/>
      <c r="R577" s="38"/>
    </row>
    <row r="578" spans="15:18" ht="15.95" customHeight="1" x14ac:dyDescent="0.2">
      <c r="O578" s="38"/>
      <c r="P578" s="38"/>
      <c r="Q578" s="38"/>
      <c r="R578" s="38"/>
    </row>
    <row r="579" spans="15:18" ht="15.95" customHeight="1" x14ac:dyDescent="0.2">
      <c r="O579" s="38"/>
      <c r="P579" s="38"/>
      <c r="Q579" s="38"/>
      <c r="R579" s="38"/>
    </row>
    <row r="580" spans="15:18" ht="15.95" customHeight="1" x14ac:dyDescent="0.2">
      <c r="O580" s="38"/>
      <c r="P580" s="38"/>
      <c r="Q580" s="38"/>
      <c r="R580" s="38"/>
    </row>
    <row r="581" spans="15:18" ht="15.95" customHeight="1" x14ac:dyDescent="0.2">
      <c r="O581" s="38"/>
      <c r="P581" s="38"/>
      <c r="Q581" s="38"/>
      <c r="R581" s="38"/>
    </row>
    <row r="582" spans="15:18" ht="15.95" customHeight="1" x14ac:dyDescent="0.2">
      <c r="O582" s="38"/>
      <c r="P582" s="38"/>
      <c r="Q582" s="38"/>
      <c r="R582" s="38"/>
    </row>
    <row r="583" spans="15:18" ht="15.95" customHeight="1" x14ac:dyDescent="0.2">
      <c r="O583" s="38"/>
      <c r="P583" s="38"/>
      <c r="Q583" s="38"/>
      <c r="R583" s="38"/>
    </row>
    <row r="584" spans="15:18" ht="15.95" customHeight="1" x14ac:dyDescent="0.2">
      <c r="O584" s="38"/>
      <c r="P584" s="38"/>
      <c r="Q584" s="38"/>
      <c r="R584" s="38"/>
    </row>
    <row r="585" spans="15:18" ht="15.95" customHeight="1" x14ac:dyDescent="0.2">
      <c r="O585" s="38"/>
      <c r="P585" s="38"/>
      <c r="Q585" s="38"/>
      <c r="R585" s="38"/>
    </row>
    <row r="586" spans="15:18" ht="15.95" customHeight="1" x14ac:dyDescent="0.2">
      <c r="O586" s="38"/>
      <c r="P586" s="38"/>
      <c r="Q586" s="38"/>
      <c r="R586" s="38"/>
    </row>
    <row r="587" spans="15:18" ht="15.95" customHeight="1" x14ac:dyDescent="0.2">
      <c r="O587" s="38"/>
      <c r="P587" s="38"/>
      <c r="Q587" s="38"/>
      <c r="R587" s="38"/>
    </row>
    <row r="588" spans="15:18" ht="15.95" customHeight="1" x14ac:dyDescent="0.2">
      <c r="O588" s="38"/>
      <c r="P588" s="38"/>
      <c r="Q588" s="38"/>
      <c r="R588" s="38"/>
    </row>
    <row r="589" spans="15:18" ht="15.95" customHeight="1" x14ac:dyDescent="0.2">
      <c r="O589" s="38"/>
      <c r="P589" s="38"/>
      <c r="Q589" s="38"/>
      <c r="R589" s="38"/>
    </row>
    <row r="590" spans="15:18" ht="15.95" customHeight="1" x14ac:dyDescent="0.2">
      <c r="O590" s="38"/>
      <c r="P590" s="38"/>
      <c r="Q590" s="38"/>
      <c r="R590" s="38"/>
    </row>
    <row r="591" spans="15:18" ht="15.95" customHeight="1" x14ac:dyDescent="0.2">
      <c r="O591" s="38"/>
      <c r="P591" s="38"/>
      <c r="Q591" s="38"/>
      <c r="R591" s="38"/>
    </row>
    <row r="592" spans="15:18" ht="15.95" customHeight="1" x14ac:dyDescent="0.2">
      <c r="O592" s="38"/>
      <c r="P592" s="38"/>
      <c r="Q592" s="38"/>
      <c r="R592" s="38"/>
    </row>
    <row r="593" spans="15:18" ht="15.95" customHeight="1" x14ac:dyDescent="0.2">
      <c r="O593" s="38"/>
      <c r="P593" s="38"/>
      <c r="Q593" s="38"/>
      <c r="R593" s="38"/>
    </row>
    <row r="594" spans="15:18" ht="15.95" customHeight="1" x14ac:dyDescent="0.2">
      <c r="O594" s="38"/>
      <c r="P594" s="38"/>
      <c r="Q594" s="38"/>
      <c r="R594" s="38"/>
    </row>
    <row r="595" spans="15:18" ht="15.95" customHeight="1" x14ac:dyDescent="0.2">
      <c r="O595" s="38"/>
      <c r="P595" s="38"/>
      <c r="Q595" s="38"/>
      <c r="R595" s="38"/>
    </row>
    <row r="596" spans="15:18" ht="15.95" customHeight="1" x14ac:dyDescent="0.2">
      <c r="O596" s="38"/>
      <c r="P596" s="38"/>
      <c r="Q596" s="38"/>
      <c r="R596" s="38"/>
    </row>
    <row r="597" spans="15:18" ht="15.95" customHeight="1" x14ac:dyDescent="0.2">
      <c r="O597" s="38"/>
      <c r="P597" s="38"/>
      <c r="Q597" s="38"/>
      <c r="R597" s="38"/>
    </row>
    <row r="598" spans="15:18" ht="15.95" customHeight="1" x14ac:dyDescent="0.2">
      <c r="O598" s="38"/>
      <c r="P598" s="38"/>
      <c r="Q598" s="38"/>
      <c r="R598" s="38"/>
    </row>
    <row r="599" spans="15:18" ht="15.95" customHeight="1" x14ac:dyDescent="0.2">
      <c r="O599" s="38"/>
      <c r="P599" s="38"/>
      <c r="Q599" s="38"/>
      <c r="R599" s="38"/>
    </row>
    <row r="600" spans="15:18" ht="15.95" customHeight="1" x14ac:dyDescent="0.2">
      <c r="O600" s="38"/>
      <c r="P600" s="38"/>
      <c r="Q600" s="38"/>
      <c r="R600" s="38"/>
    </row>
    <row r="601" spans="15:18" ht="15.95" customHeight="1" x14ac:dyDescent="0.2">
      <c r="O601" s="38"/>
      <c r="P601" s="38"/>
      <c r="Q601" s="38"/>
      <c r="R601" s="38"/>
    </row>
    <row r="602" spans="15:18" ht="15.95" customHeight="1" x14ac:dyDescent="0.2">
      <c r="O602" s="38"/>
      <c r="P602" s="38"/>
      <c r="Q602" s="38"/>
      <c r="R602" s="38"/>
    </row>
    <row r="603" spans="15:18" ht="15.95" customHeight="1" x14ac:dyDescent="0.2">
      <c r="O603" s="38"/>
      <c r="P603" s="38"/>
      <c r="Q603" s="38"/>
      <c r="R603" s="38"/>
    </row>
    <row r="604" spans="15:18" ht="15.95" customHeight="1" x14ac:dyDescent="0.2">
      <c r="O604" s="38"/>
      <c r="P604" s="38"/>
      <c r="Q604" s="38"/>
      <c r="R604" s="38"/>
    </row>
    <row r="605" spans="15:18" ht="15.95" customHeight="1" x14ac:dyDescent="0.2">
      <c r="O605" s="38"/>
      <c r="P605" s="38"/>
      <c r="Q605" s="38"/>
      <c r="R605" s="38"/>
    </row>
    <row r="606" spans="15:18" ht="15.95" customHeight="1" x14ac:dyDescent="0.2">
      <c r="O606" s="38"/>
      <c r="P606" s="38"/>
      <c r="Q606" s="38"/>
      <c r="R606" s="38"/>
    </row>
    <row r="607" spans="15:18" ht="15.95" customHeight="1" x14ac:dyDescent="0.2">
      <c r="O607" s="38"/>
      <c r="P607" s="38"/>
      <c r="Q607" s="38"/>
      <c r="R607" s="38"/>
    </row>
    <row r="608" spans="15:18" ht="15.95" customHeight="1" x14ac:dyDescent="0.2">
      <c r="O608" s="38"/>
      <c r="P608" s="38"/>
      <c r="Q608" s="38"/>
      <c r="R608" s="38"/>
    </row>
    <row r="609" spans="15:18" ht="15.95" customHeight="1" x14ac:dyDescent="0.2">
      <c r="O609" s="38"/>
      <c r="P609" s="38"/>
      <c r="Q609" s="38"/>
      <c r="R609" s="38"/>
    </row>
    <row r="610" spans="15:18" ht="15.95" customHeight="1" x14ac:dyDescent="0.2">
      <c r="O610" s="38"/>
      <c r="P610" s="38"/>
      <c r="Q610" s="38"/>
      <c r="R610" s="38"/>
    </row>
    <row r="611" spans="15:18" ht="15.95" customHeight="1" x14ac:dyDescent="0.2">
      <c r="O611" s="38"/>
      <c r="P611" s="38"/>
      <c r="Q611" s="38"/>
      <c r="R611" s="38"/>
    </row>
    <row r="612" spans="15:18" ht="15.95" customHeight="1" x14ac:dyDescent="0.2">
      <c r="O612" s="38"/>
      <c r="P612" s="38"/>
      <c r="Q612" s="38"/>
      <c r="R612" s="38"/>
    </row>
    <row r="613" spans="15:18" ht="15.95" customHeight="1" x14ac:dyDescent="0.2">
      <c r="O613" s="38"/>
      <c r="P613" s="38"/>
      <c r="Q613" s="38"/>
      <c r="R613" s="38"/>
    </row>
    <row r="614" spans="15:18" ht="15.95" customHeight="1" x14ac:dyDescent="0.2">
      <c r="O614" s="38"/>
      <c r="P614" s="38"/>
      <c r="Q614" s="38"/>
      <c r="R614" s="38"/>
    </row>
    <row r="615" spans="15:18" ht="15.95" customHeight="1" x14ac:dyDescent="0.2">
      <c r="O615" s="38"/>
      <c r="P615" s="38"/>
      <c r="Q615" s="38"/>
      <c r="R615" s="38"/>
    </row>
    <row r="616" spans="15:18" ht="15.95" customHeight="1" x14ac:dyDescent="0.2">
      <c r="O616" s="38"/>
      <c r="P616" s="38"/>
      <c r="Q616" s="38"/>
      <c r="R616" s="38"/>
    </row>
    <row r="617" spans="15:18" ht="15.95" customHeight="1" x14ac:dyDescent="0.2">
      <c r="O617" s="38"/>
      <c r="P617" s="38"/>
      <c r="Q617" s="38"/>
      <c r="R617" s="38"/>
    </row>
    <row r="618" spans="15:18" ht="15.95" customHeight="1" x14ac:dyDescent="0.2">
      <c r="O618" s="38"/>
      <c r="P618" s="38"/>
      <c r="Q618" s="38"/>
      <c r="R618" s="38"/>
    </row>
    <row r="619" spans="15:18" ht="15.95" customHeight="1" x14ac:dyDescent="0.2">
      <c r="O619" s="38"/>
      <c r="P619" s="38"/>
      <c r="Q619" s="38"/>
      <c r="R619" s="38"/>
    </row>
    <row r="620" spans="15:18" ht="15.95" customHeight="1" x14ac:dyDescent="0.2">
      <c r="O620" s="38"/>
      <c r="P620" s="38"/>
      <c r="Q620" s="38"/>
      <c r="R620" s="38"/>
    </row>
    <row r="621" spans="15:18" ht="15.95" customHeight="1" x14ac:dyDescent="0.2">
      <c r="O621" s="38"/>
      <c r="P621" s="38"/>
      <c r="Q621" s="38"/>
      <c r="R621" s="38"/>
    </row>
    <row r="622" spans="15:18" ht="15.95" customHeight="1" x14ac:dyDescent="0.2">
      <c r="O622" s="38"/>
      <c r="P622" s="38"/>
      <c r="Q622" s="38"/>
      <c r="R622" s="38"/>
    </row>
    <row r="623" spans="15:18" ht="15.95" customHeight="1" x14ac:dyDescent="0.2">
      <c r="O623" s="38"/>
      <c r="P623" s="38"/>
      <c r="Q623" s="38"/>
      <c r="R623" s="38"/>
    </row>
    <row r="624" spans="15:18" ht="15.95" customHeight="1" x14ac:dyDescent="0.2">
      <c r="O624" s="38"/>
      <c r="P624" s="38"/>
      <c r="Q624" s="38"/>
      <c r="R624" s="38"/>
    </row>
    <row r="625" spans="15:18" ht="15.95" customHeight="1" x14ac:dyDescent="0.2">
      <c r="O625" s="38"/>
      <c r="P625" s="38"/>
      <c r="Q625" s="38"/>
      <c r="R625" s="38"/>
    </row>
    <row r="626" spans="15:18" ht="15.95" customHeight="1" x14ac:dyDescent="0.2">
      <c r="O626" s="38"/>
      <c r="P626" s="38"/>
      <c r="Q626" s="38"/>
      <c r="R626" s="38"/>
    </row>
    <row r="627" spans="15:18" ht="15.95" customHeight="1" x14ac:dyDescent="0.2">
      <c r="O627" s="38"/>
      <c r="P627" s="38"/>
      <c r="Q627" s="38"/>
      <c r="R627" s="38"/>
    </row>
    <row r="628" spans="15:18" ht="15.95" customHeight="1" x14ac:dyDescent="0.2">
      <c r="O628" s="38"/>
      <c r="P628" s="38"/>
      <c r="Q628" s="38"/>
      <c r="R628" s="38"/>
    </row>
    <row r="629" spans="15:18" ht="15.95" customHeight="1" x14ac:dyDescent="0.2">
      <c r="O629" s="38"/>
      <c r="P629" s="38"/>
      <c r="Q629" s="38"/>
      <c r="R629" s="38"/>
    </row>
    <row r="630" spans="15:18" ht="15.95" customHeight="1" x14ac:dyDescent="0.2">
      <c r="O630" s="38"/>
      <c r="P630" s="38"/>
      <c r="Q630" s="38"/>
      <c r="R630" s="38"/>
    </row>
    <row r="631" spans="15:18" ht="15.95" customHeight="1" x14ac:dyDescent="0.2">
      <c r="O631" s="38"/>
      <c r="P631" s="38"/>
      <c r="Q631" s="38"/>
      <c r="R631" s="38"/>
    </row>
    <row r="632" spans="15:18" ht="15.95" customHeight="1" x14ac:dyDescent="0.2">
      <c r="O632" s="38"/>
      <c r="P632" s="38"/>
      <c r="Q632" s="38"/>
      <c r="R632" s="38"/>
    </row>
    <row r="633" spans="15:18" ht="15.95" customHeight="1" x14ac:dyDescent="0.2">
      <c r="O633" s="38"/>
      <c r="P633" s="38"/>
      <c r="Q633" s="38"/>
      <c r="R633" s="38"/>
    </row>
    <row r="634" spans="15:18" ht="15.95" customHeight="1" x14ac:dyDescent="0.2">
      <c r="O634" s="38"/>
      <c r="P634" s="38"/>
      <c r="Q634" s="38"/>
      <c r="R634" s="38"/>
    </row>
    <row r="635" spans="15:18" ht="15.95" customHeight="1" x14ac:dyDescent="0.2">
      <c r="O635" s="38"/>
      <c r="P635" s="38"/>
      <c r="Q635" s="38"/>
      <c r="R635" s="38"/>
    </row>
    <row r="636" spans="15:18" ht="15.95" customHeight="1" x14ac:dyDescent="0.2">
      <c r="O636" s="38"/>
      <c r="P636" s="38"/>
      <c r="Q636" s="38"/>
      <c r="R636" s="38"/>
    </row>
    <row r="637" spans="15:18" ht="15.95" customHeight="1" x14ac:dyDescent="0.2">
      <c r="O637" s="38"/>
      <c r="P637" s="38"/>
      <c r="Q637" s="38"/>
      <c r="R637" s="38"/>
    </row>
    <row r="638" spans="15:18" ht="15.95" customHeight="1" x14ac:dyDescent="0.2">
      <c r="O638" s="38"/>
      <c r="P638" s="38"/>
      <c r="Q638" s="38"/>
      <c r="R638" s="38"/>
    </row>
    <row r="639" spans="15:18" ht="15.95" customHeight="1" x14ac:dyDescent="0.2">
      <c r="O639" s="38"/>
      <c r="P639" s="38"/>
      <c r="Q639" s="38"/>
      <c r="R639" s="38"/>
    </row>
    <row r="640" spans="15:18" ht="15.95" customHeight="1" x14ac:dyDescent="0.2">
      <c r="O640" s="38"/>
      <c r="P640" s="38"/>
      <c r="Q640" s="38"/>
      <c r="R640" s="38"/>
    </row>
    <row r="641" spans="15:18" ht="15.95" customHeight="1" x14ac:dyDescent="0.2">
      <c r="O641" s="38"/>
      <c r="P641" s="38"/>
      <c r="Q641" s="38"/>
      <c r="R641" s="38"/>
    </row>
    <row r="642" spans="15:18" ht="15.95" customHeight="1" x14ac:dyDescent="0.2">
      <c r="O642" s="38"/>
      <c r="P642" s="38"/>
      <c r="Q642" s="38"/>
      <c r="R642" s="38"/>
    </row>
    <row r="643" spans="15:18" ht="15.95" customHeight="1" x14ac:dyDescent="0.2">
      <c r="O643" s="38"/>
      <c r="P643" s="38"/>
      <c r="Q643" s="38"/>
      <c r="R643" s="38"/>
    </row>
    <row r="644" spans="15:18" ht="15.95" customHeight="1" x14ac:dyDescent="0.2">
      <c r="O644" s="38"/>
      <c r="P644" s="38"/>
      <c r="Q644" s="38"/>
      <c r="R644" s="38"/>
    </row>
    <row r="645" spans="15:18" ht="15.95" customHeight="1" x14ac:dyDescent="0.2">
      <c r="O645" s="38"/>
      <c r="P645" s="38"/>
      <c r="Q645" s="38"/>
      <c r="R645" s="38"/>
    </row>
    <row r="646" spans="15:18" ht="15.95" customHeight="1" x14ac:dyDescent="0.2">
      <c r="O646" s="38"/>
      <c r="P646" s="38"/>
      <c r="Q646" s="38"/>
      <c r="R646" s="38"/>
    </row>
    <row r="647" spans="15:18" ht="15.95" customHeight="1" x14ac:dyDescent="0.2">
      <c r="O647" s="38"/>
      <c r="P647" s="38"/>
      <c r="Q647" s="38"/>
      <c r="R647" s="38"/>
    </row>
    <row r="648" spans="15:18" ht="15.95" customHeight="1" x14ac:dyDescent="0.2">
      <c r="O648" s="38"/>
      <c r="P648" s="38"/>
      <c r="Q648" s="38"/>
      <c r="R648" s="38"/>
    </row>
    <row r="649" spans="15:18" ht="15.95" customHeight="1" x14ac:dyDescent="0.2">
      <c r="O649" s="38"/>
      <c r="P649" s="38"/>
      <c r="Q649" s="38"/>
      <c r="R649" s="38"/>
    </row>
    <row r="650" spans="15:18" ht="15.95" customHeight="1" x14ac:dyDescent="0.2">
      <c r="O650" s="38"/>
      <c r="P650" s="38"/>
      <c r="Q650" s="38"/>
      <c r="R650" s="38"/>
    </row>
    <row r="651" spans="15:18" ht="15.95" customHeight="1" x14ac:dyDescent="0.2">
      <c r="O651" s="38"/>
      <c r="P651" s="38"/>
      <c r="Q651" s="38"/>
      <c r="R651" s="38"/>
    </row>
    <row r="652" spans="15:18" ht="15.95" customHeight="1" x14ac:dyDescent="0.2">
      <c r="O652" s="38"/>
      <c r="P652" s="38"/>
      <c r="Q652" s="38"/>
      <c r="R652" s="38"/>
    </row>
    <row r="653" spans="15:18" ht="15.95" customHeight="1" x14ac:dyDescent="0.2">
      <c r="O653" s="38"/>
      <c r="P653" s="38"/>
      <c r="Q653" s="38"/>
      <c r="R653" s="38"/>
    </row>
    <row r="654" spans="15:18" ht="15.95" customHeight="1" x14ac:dyDescent="0.2">
      <c r="O654" s="38"/>
      <c r="P654" s="38"/>
      <c r="Q654" s="38"/>
      <c r="R654" s="38"/>
    </row>
    <row r="655" spans="15:18" ht="15.95" customHeight="1" x14ac:dyDescent="0.2">
      <c r="O655" s="38"/>
      <c r="P655" s="38"/>
      <c r="Q655" s="38"/>
      <c r="R655" s="38"/>
    </row>
    <row r="656" spans="15:18" ht="15.95" customHeight="1" x14ac:dyDescent="0.2">
      <c r="O656" s="38"/>
      <c r="P656" s="38"/>
      <c r="Q656" s="38"/>
      <c r="R656" s="38"/>
    </row>
    <row r="657" spans="15:18" ht="15.95" customHeight="1" x14ac:dyDescent="0.2">
      <c r="O657" s="38"/>
      <c r="P657" s="38"/>
      <c r="Q657" s="38"/>
      <c r="R657" s="38"/>
    </row>
    <row r="658" spans="15:18" ht="15.95" customHeight="1" x14ac:dyDescent="0.2">
      <c r="O658" s="38"/>
      <c r="P658" s="38"/>
      <c r="Q658" s="38"/>
      <c r="R658" s="38"/>
    </row>
    <row r="659" spans="15:18" ht="15.95" customHeight="1" x14ac:dyDescent="0.2">
      <c r="O659" s="38"/>
      <c r="P659" s="38"/>
      <c r="Q659" s="38"/>
      <c r="R659" s="38"/>
    </row>
    <row r="660" spans="15:18" ht="15.95" customHeight="1" x14ac:dyDescent="0.2">
      <c r="O660" s="38"/>
      <c r="P660" s="38"/>
      <c r="Q660" s="38"/>
      <c r="R660" s="38"/>
    </row>
    <row r="661" spans="15:18" ht="15.95" customHeight="1" x14ac:dyDescent="0.2">
      <c r="O661" s="38"/>
      <c r="P661" s="38"/>
      <c r="Q661" s="38"/>
      <c r="R661" s="38"/>
    </row>
    <row r="662" spans="15:18" ht="15.95" customHeight="1" x14ac:dyDescent="0.2">
      <c r="O662" s="38"/>
      <c r="P662" s="38"/>
      <c r="Q662" s="38"/>
      <c r="R662" s="38"/>
    </row>
    <row r="663" spans="15:18" ht="15.95" customHeight="1" x14ac:dyDescent="0.2">
      <c r="O663" s="38"/>
      <c r="P663" s="38"/>
      <c r="Q663" s="38"/>
      <c r="R663" s="38"/>
    </row>
    <row r="664" spans="15:18" ht="15.95" customHeight="1" x14ac:dyDescent="0.2">
      <c r="O664" s="38"/>
      <c r="P664" s="38"/>
      <c r="Q664" s="38"/>
      <c r="R664" s="38"/>
    </row>
    <row r="665" spans="15:18" ht="15.95" customHeight="1" x14ac:dyDescent="0.2">
      <c r="O665" s="38"/>
      <c r="P665" s="38"/>
      <c r="Q665" s="38"/>
      <c r="R665" s="38"/>
    </row>
    <row r="666" spans="15:18" ht="15.95" customHeight="1" x14ac:dyDescent="0.2">
      <c r="O666" s="38"/>
      <c r="P666" s="38"/>
      <c r="Q666" s="38"/>
      <c r="R666" s="38"/>
    </row>
    <row r="667" spans="15:18" ht="15.95" customHeight="1" x14ac:dyDescent="0.2">
      <c r="O667" s="38"/>
      <c r="P667" s="38"/>
      <c r="Q667" s="38"/>
      <c r="R667" s="38"/>
    </row>
    <row r="668" spans="15:18" ht="15.95" customHeight="1" x14ac:dyDescent="0.2">
      <c r="O668" s="38"/>
      <c r="P668" s="38"/>
      <c r="Q668" s="38"/>
      <c r="R668" s="38"/>
    </row>
    <row r="669" spans="15:18" ht="15.95" customHeight="1" x14ac:dyDescent="0.2">
      <c r="O669" s="38"/>
      <c r="P669" s="38"/>
      <c r="Q669" s="38"/>
      <c r="R669" s="38"/>
    </row>
    <row r="670" spans="15:18" ht="15.95" customHeight="1" x14ac:dyDescent="0.2">
      <c r="O670" s="38"/>
      <c r="P670" s="38"/>
      <c r="Q670" s="38"/>
      <c r="R670" s="38"/>
    </row>
    <row r="671" spans="15:18" ht="15.95" customHeight="1" x14ac:dyDescent="0.2">
      <c r="O671" s="38"/>
      <c r="P671" s="38"/>
      <c r="Q671" s="38"/>
      <c r="R671" s="38"/>
    </row>
    <row r="672" spans="15:18" ht="15.95" customHeight="1" x14ac:dyDescent="0.2">
      <c r="O672" s="38"/>
      <c r="P672" s="38"/>
      <c r="Q672" s="38"/>
      <c r="R672" s="38"/>
    </row>
    <row r="673" spans="15:18" ht="15.95" customHeight="1" x14ac:dyDescent="0.2">
      <c r="O673" s="38"/>
      <c r="P673" s="38"/>
      <c r="Q673" s="38"/>
      <c r="R673" s="38"/>
    </row>
    <row r="674" spans="15:18" ht="15.95" customHeight="1" x14ac:dyDescent="0.2">
      <c r="O674" s="38"/>
      <c r="P674" s="38"/>
      <c r="Q674" s="38"/>
      <c r="R674" s="38"/>
    </row>
    <row r="675" spans="15:18" ht="15.95" customHeight="1" x14ac:dyDescent="0.2">
      <c r="O675" s="38"/>
      <c r="P675" s="38"/>
      <c r="Q675" s="38"/>
      <c r="R675" s="38"/>
    </row>
    <row r="676" spans="15:18" ht="15.95" customHeight="1" x14ac:dyDescent="0.2">
      <c r="O676" s="38"/>
      <c r="P676" s="38"/>
      <c r="Q676" s="38"/>
      <c r="R676" s="38"/>
    </row>
    <row r="677" spans="15:18" ht="15.95" customHeight="1" x14ac:dyDescent="0.2">
      <c r="O677" s="38"/>
      <c r="P677" s="38"/>
      <c r="Q677" s="38"/>
      <c r="R677" s="38"/>
    </row>
    <row r="678" spans="15:18" ht="15.95" customHeight="1" x14ac:dyDescent="0.2">
      <c r="O678" s="38"/>
      <c r="P678" s="38"/>
      <c r="Q678" s="38"/>
      <c r="R678" s="38"/>
    </row>
    <row r="679" spans="15:18" ht="15.95" customHeight="1" x14ac:dyDescent="0.2">
      <c r="O679" s="38"/>
      <c r="P679" s="38"/>
      <c r="Q679" s="38"/>
      <c r="R679" s="38"/>
    </row>
    <row r="680" spans="15:18" ht="15.95" customHeight="1" x14ac:dyDescent="0.2">
      <c r="O680" s="38"/>
      <c r="P680" s="38"/>
      <c r="Q680" s="38"/>
      <c r="R680" s="38"/>
    </row>
    <row r="681" spans="15:18" ht="15.95" customHeight="1" x14ac:dyDescent="0.2">
      <c r="O681" s="38"/>
      <c r="P681" s="38"/>
      <c r="Q681" s="38"/>
      <c r="R681" s="38"/>
    </row>
    <row r="682" spans="15:18" ht="15.95" customHeight="1" x14ac:dyDescent="0.2">
      <c r="O682" s="38"/>
      <c r="P682" s="38"/>
      <c r="Q682" s="38"/>
      <c r="R682" s="38"/>
    </row>
    <row r="683" spans="15:18" ht="15.95" customHeight="1" x14ac:dyDescent="0.2">
      <c r="O683" s="38"/>
      <c r="P683" s="38"/>
      <c r="Q683" s="38"/>
      <c r="R683" s="38"/>
    </row>
    <row r="684" spans="15:18" ht="15.95" customHeight="1" x14ac:dyDescent="0.2">
      <c r="O684" s="38"/>
      <c r="P684" s="38"/>
      <c r="Q684" s="38"/>
      <c r="R684" s="38"/>
    </row>
    <row r="685" spans="15:18" ht="15.95" customHeight="1" x14ac:dyDescent="0.2">
      <c r="O685" s="38"/>
      <c r="P685" s="38"/>
      <c r="Q685" s="38"/>
      <c r="R685" s="38"/>
    </row>
    <row r="686" spans="15:18" ht="15.95" customHeight="1" x14ac:dyDescent="0.2">
      <c r="O686" s="38"/>
      <c r="P686" s="38"/>
      <c r="Q686" s="38"/>
      <c r="R686" s="38"/>
    </row>
    <row r="687" spans="15:18" ht="15.95" customHeight="1" x14ac:dyDescent="0.2">
      <c r="O687" s="38"/>
      <c r="P687" s="38"/>
      <c r="Q687" s="38"/>
      <c r="R687" s="38"/>
    </row>
    <row r="688" spans="15:18" ht="15.95" customHeight="1" x14ac:dyDescent="0.2">
      <c r="O688" s="38"/>
      <c r="P688" s="38"/>
      <c r="Q688" s="38"/>
      <c r="R688" s="38"/>
    </row>
    <row r="689" spans="15:18" ht="15.95" customHeight="1" x14ac:dyDescent="0.2">
      <c r="O689" s="38"/>
      <c r="P689" s="38"/>
      <c r="Q689" s="38"/>
      <c r="R689" s="38"/>
    </row>
    <row r="690" spans="15:18" ht="15.95" customHeight="1" x14ac:dyDescent="0.2">
      <c r="O690" s="38"/>
      <c r="P690" s="38"/>
      <c r="Q690" s="38"/>
      <c r="R690" s="38"/>
    </row>
    <row r="691" spans="15:18" ht="15.95" customHeight="1" x14ac:dyDescent="0.2">
      <c r="O691" s="38"/>
      <c r="P691" s="38"/>
      <c r="Q691" s="38"/>
      <c r="R691" s="38"/>
    </row>
    <row r="692" spans="15:18" ht="15.95" customHeight="1" x14ac:dyDescent="0.2">
      <c r="O692" s="38"/>
      <c r="P692" s="38"/>
      <c r="Q692" s="38"/>
      <c r="R692" s="38"/>
    </row>
    <row r="693" spans="15:18" ht="15.95" customHeight="1" x14ac:dyDescent="0.2">
      <c r="O693" s="38"/>
      <c r="P693" s="38"/>
      <c r="Q693" s="38"/>
      <c r="R693" s="38"/>
    </row>
    <row r="694" spans="15:18" ht="15.95" customHeight="1" x14ac:dyDescent="0.2">
      <c r="O694" s="38"/>
      <c r="P694" s="38"/>
      <c r="Q694" s="38"/>
      <c r="R694" s="38"/>
    </row>
    <row r="695" spans="15:18" ht="15.95" customHeight="1" x14ac:dyDescent="0.2">
      <c r="O695" s="38"/>
      <c r="P695" s="38"/>
      <c r="Q695" s="38"/>
      <c r="R695" s="38"/>
    </row>
    <row r="696" spans="15:18" ht="15.95" customHeight="1" x14ac:dyDescent="0.2">
      <c r="O696" s="38"/>
      <c r="P696" s="38"/>
      <c r="Q696" s="38"/>
      <c r="R696" s="38"/>
    </row>
    <row r="697" spans="15:18" ht="15.95" customHeight="1" x14ac:dyDescent="0.2">
      <c r="O697" s="38"/>
      <c r="P697" s="38"/>
      <c r="Q697" s="38"/>
      <c r="R697" s="38"/>
    </row>
    <row r="698" spans="15:18" ht="15.95" customHeight="1" x14ac:dyDescent="0.2">
      <c r="O698" s="38"/>
      <c r="P698" s="38"/>
      <c r="Q698" s="38"/>
      <c r="R698" s="38"/>
    </row>
    <row r="699" spans="15:18" ht="15.95" customHeight="1" x14ac:dyDescent="0.2">
      <c r="O699" s="38"/>
      <c r="P699" s="38"/>
      <c r="Q699" s="38"/>
      <c r="R699" s="38"/>
    </row>
    <row r="700" spans="15:18" ht="15.95" customHeight="1" x14ac:dyDescent="0.2">
      <c r="O700" s="38"/>
      <c r="P700" s="38"/>
      <c r="Q700" s="38"/>
      <c r="R700" s="38"/>
    </row>
    <row r="701" spans="15:18" ht="15.95" customHeight="1" x14ac:dyDescent="0.2">
      <c r="O701" s="38"/>
      <c r="P701" s="38"/>
      <c r="Q701" s="38"/>
      <c r="R701" s="38"/>
    </row>
    <row r="702" spans="15:18" ht="15.95" customHeight="1" x14ac:dyDescent="0.2">
      <c r="O702" s="38"/>
      <c r="P702" s="38"/>
      <c r="Q702" s="38"/>
      <c r="R702" s="38"/>
    </row>
    <row r="703" spans="15:18" ht="15.95" customHeight="1" x14ac:dyDescent="0.2">
      <c r="O703" s="38"/>
      <c r="P703" s="38"/>
      <c r="Q703" s="38"/>
      <c r="R703" s="38"/>
    </row>
    <row r="704" spans="15:18" ht="15.95" customHeight="1" x14ac:dyDescent="0.2">
      <c r="O704" s="38"/>
      <c r="P704" s="38"/>
      <c r="Q704" s="38"/>
      <c r="R704" s="38"/>
    </row>
    <row r="705" spans="15:18" ht="15.95" customHeight="1" x14ac:dyDescent="0.2">
      <c r="O705" s="38"/>
      <c r="P705" s="38"/>
      <c r="Q705" s="38"/>
      <c r="R705" s="38"/>
    </row>
    <row r="706" spans="15:18" ht="15.95" customHeight="1" x14ac:dyDescent="0.2">
      <c r="O706" s="38"/>
      <c r="P706" s="38"/>
      <c r="Q706" s="38"/>
      <c r="R706" s="38"/>
    </row>
    <row r="707" spans="15:18" ht="15.95" customHeight="1" x14ac:dyDescent="0.2">
      <c r="O707" s="38"/>
      <c r="P707" s="38"/>
      <c r="Q707" s="38"/>
      <c r="R707" s="38"/>
    </row>
    <row r="708" spans="15:18" ht="15.95" customHeight="1" x14ac:dyDescent="0.2">
      <c r="O708" s="38"/>
      <c r="P708" s="38"/>
      <c r="Q708" s="38"/>
      <c r="R708" s="38"/>
    </row>
    <row r="709" spans="15:18" ht="15.95" customHeight="1" x14ac:dyDescent="0.2">
      <c r="O709" s="38"/>
      <c r="P709" s="38"/>
      <c r="Q709" s="38"/>
      <c r="R709" s="38"/>
    </row>
    <row r="710" spans="15:18" ht="15.95" customHeight="1" x14ac:dyDescent="0.2">
      <c r="O710" s="38"/>
      <c r="P710" s="38"/>
      <c r="Q710" s="38"/>
      <c r="R710" s="38"/>
    </row>
    <row r="711" spans="15:18" ht="15.95" customHeight="1" x14ac:dyDescent="0.2">
      <c r="O711" s="38"/>
      <c r="P711" s="38"/>
      <c r="Q711" s="38"/>
      <c r="R711" s="38"/>
    </row>
    <row r="712" spans="15:18" ht="15.95" customHeight="1" x14ac:dyDescent="0.2">
      <c r="O712" s="38"/>
      <c r="P712" s="38"/>
      <c r="Q712" s="38"/>
      <c r="R712" s="38"/>
    </row>
    <row r="713" spans="15:18" ht="15.95" customHeight="1" x14ac:dyDescent="0.2">
      <c r="O713" s="38"/>
      <c r="P713" s="38"/>
      <c r="Q713" s="38"/>
      <c r="R713" s="38"/>
    </row>
    <row r="714" spans="15:18" ht="15.95" customHeight="1" x14ac:dyDescent="0.2">
      <c r="O714" s="38"/>
      <c r="P714" s="38"/>
      <c r="Q714" s="38"/>
      <c r="R714" s="38"/>
    </row>
    <row r="715" spans="15:18" ht="15.95" customHeight="1" x14ac:dyDescent="0.2">
      <c r="O715" s="38"/>
      <c r="P715" s="38"/>
      <c r="Q715" s="38"/>
      <c r="R715" s="38"/>
    </row>
    <row r="716" spans="15:18" ht="15.95" customHeight="1" x14ac:dyDescent="0.2">
      <c r="O716" s="38"/>
      <c r="P716" s="38"/>
      <c r="Q716" s="38"/>
      <c r="R716" s="38"/>
    </row>
    <row r="717" spans="15:18" ht="15.95" customHeight="1" x14ac:dyDescent="0.2">
      <c r="O717" s="38"/>
      <c r="P717" s="38"/>
      <c r="Q717" s="38"/>
      <c r="R717" s="38"/>
    </row>
    <row r="718" spans="15:18" ht="15.95" customHeight="1" x14ac:dyDescent="0.2">
      <c r="O718" s="38"/>
      <c r="P718" s="38"/>
      <c r="Q718" s="38"/>
      <c r="R718" s="38"/>
    </row>
    <row r="719" spans="15:18" ht="15.95" customHeight="1" x14ac:dyDescent="0.2">
      <c r="O719" s="38"/>
      <c r="P719" s="38"/>
      <c r="Q719" s="38"/>
      <c r="R719" s="38"/>
    </row>
    <row r="720" spans="15:18" ht="15.95" customHeight="1" x14ac:dyDescent="0.2">
      <c r="O720" s="38"/>
      <c r="P720" s="38"/>
      <c r="Q720" s="38"/>
      <c r="R720" s="38"/>
    </row>
    <row r="721" spans="15:18" ht="15.95" customHeight="1" x14ac:dyDescent="0.2">
      <c r="O721" s="38"/>
      <c r="P721" s="38"/>
      <c r="Q721" s="38"/>
      <c r="R721" s="38"/>
    </row>
    <row r="722" spans="15:18" ht="15.95" customHeight="1" x14ac:dyDescent="0.2">
      <c r="O722" s="38"/>
      <c r="P722" s="38"/>
      <c r="Q722" s="38"/>
      <c r="R722" s="38"/>
    </row>
    <row r="723" spans="15:18" ht="15.95" customHeight="1" x14ac:dyDescent="0.2">
      <c r="O723" s="38"/>
      <c r="P723" s="38"/>
      <c r="Q723" s="38"/>
      <c r="R723" s="38"/>
    </row>
    <row r="724" spans="15:18" ht="15.95" customHeight="1" x14ac:dyDescent="0.2">
      <c r="O724" s="38"/>
      <c r="P724" s="38"/>
      <c r="Q724" s="38"/>
      <c r="R724" s="38"/>
    </row>
    <row r="725" spans="15:18" ht="15.95" customHeight="1" x14ac:dyDescent="0.2">
      <c r="O725" s="38"/>
      <c r="P725" s="38"/>
      <c r="Q725" s="38"/>
      <c r="R725" s="38"/>
    </row>
    <row r="726" spans="15:18" ht="15.95" customHeight="1" x14ac:dyDescent="0.2">
      <c r="O726" s="38"/>
      <c r="P726" s="38"/>
      <c r="Q726" s="38"/>
      <c r="R726" s="38"/>
    </row>
    <row r="727" spans="15:18" ht="15.95" customHeight="1" x14ac:dyDescent="0.2">
      <c r="O727" s="38"/>
      <c r="P727" s="38"/>
      <c r="Q727" s="38"/>
      <c r="R727" s="38"/>
    </row>
    <row r="728" spans="15:18" ht="15.95" customHeight="1" x14ac:dyDescent="0.2">
      <c r="O728" s="38"/>
      <c r="P728" s="38"/>
      <c r="Q728" s="38"/>
      <c r="R728" s="38"/>
    </row>
    <row r="729" spans="15:18" ht="15.95" customHeight="1" x14ac:dyDescent="0.2">
      <c r="O729" s="38"/>
      <c r="P729" s="38"/>
      <c r="Q729" s="38"/>
      <c r="R729" s="38"/>
    </row>
    <row r="730" spans="15:18" ht="15.95" customHeight="1" x14ac:dyDescent="0.2">
      <c r="O730" s="38"/>
      <c r="P730" s="38"/>
      <c r="Q730" s="38"/>
      <c r="R730" s="38"/>
    </row>
    <row r="731" spans="15:18" ht="15.95" customHeight="1" x14ac:dyDescent="0.2">
      <c r="O731" s="38"/>
      <c r="P731" s="38"/>
      <c r="Q731" s="38"/>
      <c r="R731" s="38"/>
    </row>
    <row r="732" spans="15:18" ht="15.95" customHeight="1" x14ac:dyDescent="0.2">
      <c r="O732" s="38"/>
      <c r="P732" s="38"/>
      <c r="Q732" s="38"/>
      <c r="R732" s="38"/>
    </row>
    <row r="733" spans="15:18" ht="15.95" customHeight="1" x14ac:dyDescent="0.2">
      <c r="O733" s="38"/>
      <c r="P733" s="38"/>
      <c r="Q733" s="38"/>
      <c r="R733" s="38"/>
    </row>
    <row r="734" spans="15:18" ht="15.95" customHeight="1" x14ac:dyDescent="0.2">
      <c r="O734" s="38"/>
      <c r="P734" s="38"/>
      <c r="Q734" s="38"/>
      <c r="R734" s="38"/>
    </row>
    <row r="735" spans="15:18" ht="15.95" customHeight="1" x14ac:dyDescent="0.2">
      <c r="O735" s="38"/>
      <c r="P735" s="38"/>
      <c r="Q735" s="38"/>
      <c r="R735" s="38"/>
    </row>
    <row r="736" spans="15:18" ht="15.95" customHeight="1" x14ac:dyDescent="0.2">
      <c r="O736" s="38"/>
      <c r="P736" s="38"/>
      <c r="Q736" s="38"/>
      <c r="R736" s="38"/>
    </row>
    <row r="737" spans="15:18" ht="15.95" customHeight="1" x14ac:dyDescent="0.2">
      <c r="O737" s="38"/>
      <c r="P737" s="38"/>
      <c r="Q737" s="38"/>
      <c r="R737" s="38"/>
    </row>
    <row r="738" spans="15:18" ht="15.95" customHeight="1" x14ac:dyDescent="0.2">
      <c r="O738" s="38"/>
      <c r="P738" s="38"/>
      <c r="Q738" s="38"/>
      <c r="R738" s="38"/>
    </row>
    <row r="739" spans="15:18" ht="15.95" customHeight="1" x14ac:dyDescent="0.2">
      <c r="O739" s="38"/>
      <c r="P739" s="38"/>
      <c r="Q739" s="38"/>
      <c r="R739" s="38"/>
    </row>
    <row r="740" spans="15:18" ht="15.95" customHeight="1" x14ac:dyDescent="0.2">
      <c r="O740" s="38"/>
      <c r="P740" s="38"/>
      <c r="Q740" s="38"/>
      <c r="R740" s="38"/>
    </row>
    <row r="741" spans="15:18" ht="15.95" customHeight="1" x14ac:dyDescent="0.2">
      <c r="O741" s="38"/>
      <c r="P741" s="38"/>
      <c r="Q741" s="38"/>
      <c r="R741" s="38"/>
    </row>
    <row r="742" spans="15:18" ht="15.95" customHeight="1" x14ac:dyDescent="0.2">
      <c r="O742" s="38"/>
      <c r="P742" s="38"/>
      <c r="Q742" s="38"/>
      <c r="R742" s="38"/>
    </row>
    <row r="743" spans="15:18" ht="15.95" customHeight="1" x14ac:dyDescent="0.2">
      <c r="O743" s="38"/>
      <c r="P743" s="38"/>
      <c r="Q743" s="38"/>
      <c r="R743" s="38"/>
    </row>
    <row r="744" spans="15:18" ht="15.95" customHeight="1" x14ac:dyDescent="0.2">
      <c r="O744" s="38"/>
      <c r="P744" s="38"/>
      <c r="Q744" s="38"/>
      <c r="R744" s="38"/>
    </row>
    <row r="745" spans="15:18" ht="15.95" customHeight="1" x14ac:dyDescent="0.2">
      <c r="O745" s="38"/>
      <c r="P745" s="38"/>
      <c r="Q745" s="38"/>
      <c r="R745" s="38"/>
    </row>
    <row r="746" spans="15:18" ht="15.95" customHeight="1" x14ac:dyDescent="0.2">
      <c r="O746" s="38"/>
      <c r="P746" s="38"/>
      <c r="Q746" s="38"/>
      <c r="R746" s="38"/>
    </row>
    <row r="747" spans="15:18" ht="15.95" customHeight="1" x14ac:dyDescent="0.2">
      <c r="O747" s="38"/>
      <c r="P747" s="38"/>
      <c r="Q747" s="38"/>
      <c r="R747" s="38"/>
    </row>
    <row r="748" spans="15:18" ht="15.95" customHeight="1" x14ac:dyDescent="0.2">
      <c r="O748" s="38"/>
      <c r="P748" s="38"/>
      <c r="Q748" s="38"/>
      <c r="R748" s="38"/>
    </row>
    <row r="749" spans="15:18" ht="15.95" customHeight="1" x14ac:dyDescent="0.2">
      <c r="O749" s="38"/>
      <c r="P749" s="38"/>
      <c r="Q749" s="38"/>
      <c r="R749" s="38"/>
    </row>
    <row r="750" spans="15:18" ht="15.95" customHeight="1" x14ac:dyDescent="0.2">
      <c r="O750" s="38"/>
      <c r="P750" s="38"/>
      <c r="Q750" s="38"/>
      <c r="R750" s="38"/>
    </row>
    <row r="751" spans="15:18" ht="15.95" customHeight="1" x14ac:dyDescent="0.2">
      <c r="O751" s="38"/>
      <c r="P751" s="38"/>
      <c r="Q751" s="38"/>
      <c r="R751" s="38"/>
    </row>
    <row r="752" spans="15:18" ht="15.95" customHeight="1" x14ac:dyDescent="0.2">
      <c r="O752" s="38"/>
      <c r="P752" s="38"/>
      <c r="Q752" s="38"/>
      <c r="R752" s="38"/>
    </row>
    <row r="753" spans="15:18" ht="15.95" customHeight="1" x14ac:dyDescent="0.2">
      <c r="O753" s="38"/>
      <c r="P753" s="38"/>
      <c r="Q753" s="38"/>
      <c r="R753" s="38"/>
    </row>
    <row r="754" spans="15:18" ht="15.95" customHeight="1" x14ac:dyDescent="0.2">
      <c r="O754" s="38"/>
      <c r="P754" s="38"/>
      <c r="Q754" s="38"/>
      <c r="R754" s="38"/>
    </row>
    <row r="755" spans="15:18" ht="15.95" customHeight="1" x14ac:dyDescent="0.2">
      <c r="O755" s="38"/>
      <c r="P755" s="38"/>
      <c r="Q755" s="38"/>
      <c r="R755" s="38"/>
    </row>
    <row r="756" spans="15:18" ht="15.95" customHeight="1" x14ac:dyDescent="0.2">
      <c r="O756" s="38"/>
      <c r="P756" s="38"/>
      <c r="Q756" s="38"/>
      <c r="R756" s="38"/>
    </row>
    <row r="757" spans="15:18" ht="15.95" customHeight="1" x14ac:dyDescent="0.2">
      <c r="O757" s="38"/>
      <c r="P757" s="38"/>
      <c r="Q757" s="38"/>
      <c r="R757" s="38"/>
    </row>
    <row r="758" spans="15:18" ht="15.95" customHeight="1" x14ac:dyDescent="0.2">
      <c r="O758" s="38"/>
      <c r="P758" s="38"/>
      <c r="Q758" s="38"/>
      <c r="R758" s="38"/>
    </row>
    <row r="759" spans="15:18" ht="15.95" customHeight="1" x14ac:dyDescent="0.2">
      <c r="O759" s="38"/>
      <c r="P759" s="38"/>
      <c r="Q759" s="38"/>
      <c r="R759" s="38"/>
    </row>
    <row r="760" spans="15:18" ht="15.95" customHeight="1" x14ac:dyDescent="0.2">
      <c r="O760" s="38"/>
      <c r="P760" s="38"/>
      <c r="Q760" s="38"/>
      <c r="R760" s="38"/>
    </row>
    <row r="761" spans="15:18" ht="15.95" customHeight="1" x14ac:dyDescent="0.2">
      <c r="O761" s="38"/>
      <c r="P761" s="38"/>
      <c r="Q761" s="38"/>
      <c r="R761" s="38"/>
    </row>
    <row r="762" spans="15:18" ht="15.95" customHeight="1" x14ac:dyDescent="0.2">
      <c r="O762" s="38"/>
      <c r="P762" s="38"/>
      <c r="Q762" s="38"/>
      <c r="R762" s="38"/>
    </row>
    <row r="763" spans="15:18" ht="15.95" customHeight="1" x14ac:dyDescent="0.2">
      <c r="O763" s="38"/>
      <c r="P763" s="38"/>
      <c r="Q763" s="38"/>
      <c r="R763" s="38"/>
    </row>
    <row r="764" spans="15:18" ht="15.95" customHeight="1" x14ac:dyDescent="0.2">
      <c r="O764" s="38"/>
      <c r="P764" s="38"/>
      <c r="Q764" s="38"/>
      <c r="R764" s="38"/>
    </row>
    <row r="765" spans="15:18" ht="15.95" customHeight="1" x14ac:dyDescent="0.2">
      <c r="O765" s="38"/>
      <c r="P765" s="38"/>
      <c r="Q765" s="38"/>
      <c r="R765" s="38"/>
    </row>
    <row r="766" spans="15:18" ht="15.95" customHeight="1" x14ac:dyDescent="0.2">
      <c r="O766" s="38"/>
      <c r="P766" s="38"/>
      <c r="Q766" s="38"/>
      <c r="R766" s="38"/>
    </row>
    <row r="767" spans="15:18" ht="15.95" customHeight="1" x14ac:dyDescent="0.2">
      <c r="O767" s="38"/>
      <c r="P767" s="38"/>
      <c r="Q767" s="38"/>
      <c r="R767" s="38"/>
    </row>
    <row r="768" spans="15:18" ht="15.95" customHeight="1" x14ac:dyDescent="0.2">
      <c r="O768" s="38"/>
      <c r="P768" s="38"/>
      <c r="Q768" s="38"/>
      <c r="R768" s="38"/>
    </row>
    <row r="769" spans="15:18" ht="15.95" customHeight="1" x14ac:dyDescent="0.2">
      <c r="O769" s="38"/>
      <c r="P769" s="38"/>
      <c r="Q769" s="38"/>
      <c r="R769" s="38"/>
    </row>
    <row r="770" spans="15:18" ht="15.95" customHeight="1" x14ac:dyDescent="0.2">
      <c r="O770" s="38"/>
      <c r="P770" s="38"/>
      <c r="Q770" s="38"/>
      <c r="R770" s="38"/>
    </row>
    <row r="771" spans="15:18" ht="15.95" customHeight="1" x14ac:dyDescent="0.2">
      <c r="O771" s="38"/>
      <c r="P771" s="38"/>
      <c r="Q771" s="38"/>
      <c r="R771" s="38"/>
    </row>
    <row r="772" spans="15:18" ht="15.95" customHeight="1" x14ac:dyDescent="0.2">
      <c r="O772" s="38"/>
      <c r="P772" s="38"/>
      <c r="Q772" s="38"/>
      <c r="R772" s="38"/>
    </row>
    <row r="773" spans="15:18" ht="15.95" customHeight="1" x14ac:dyDescent="0.2">
      <c r="O773" s="38"/>
      <c r="P773" s="38"/>
      <c r="Q773" s="38"/>
      <c r="R773" s="38"/>
    </row>
    <row r="774" spans="15:18" ht="15.95" customHeight="1" x14ac:dyDescent="0.2">
      <c r="O774" s="38"/>
      <c r="P774" s="38"/>
      <c r="Q774" s="38"/>
      <c r="R774" s="38"/>
    </row>
    <row r="775" spans="15:18" ht="15.95" customHeight="1" x14ac:dyDescent="0.2">
      <c r="O775" s="38"/>
      <c r="P775" s="38"/>
      <c r="Q775" s="38"/>
      <c r="R775" s="38"/>
    </row>
    <row r="776" spans="15:18" ht="15.95" customHeight="1" x14ac:dyDescent="0.2">
      <c r="O776" s="38"/>
      <c r="P776" s="38"/>
      <c r="Q776" s="38"/>
      <c r="R776" s="38"/>
    </row>
    <row r="777" spans="15:18" ht="15.95" customHeight="1" x14ac:dyDescent="0.2">
      <c r="O777" s="38"/>
      <c r="P777" s="38"/>
      <c r="Q777" s="38"/>
      <c r="R777" s="38"/>
    </row>
    <row r="778" spans="15:18" ht="15.95" customHeight="1" x14ac:dyDescent="0.2">
      <c r="O778" s="38"/>
      <c r="P778" s="38"/>
      <c r="Q778" s="38"/>
      <c r="R778" s="38"/>
    </row>
    <row r="779" spans="15:18" ht="15.95" customHeight="1" x14ac:dyDescent="0.2">
      <c r="O779" s="38"/>
      <c r="P779" s="38"/>
      <c r="Q779" s="38"/>
      <c r="R779" s="38"/>
    </row>
    <row r="780" spans="15:18" ht="15.95" customHeight="1" x14ac:dyDescent="0.2">
      <c r="O780" s="38"/>
      <c r="P780" s="38"/>
      <c r="Q780" s="38"/>
      <c r="R780" s="38"/>
    </row>
    <row r="781" spans="15:18" ht="15.95" customHeight="1" x14ac:dyDescent="0.2">
      <c r="O781" s="38"/>
      <c r="P781" s="38"/>
      <c r="Q781" s="38"/>
      <c r="R781" s="38"/>
    </row>
    <row r="782" spans="15:18" ht="15.95" customHeight="1" x14ac:dyDescent="0.2">
      <c r="O782" s="38"/>
      <c r="P782" s="38"/>
      <c r="Q782" s="38"/>
      <c r="R782" s="38"/>
    </row>
    <row r="783" spans="15:18" ht="15.95" customHeight="1" x14ac:dyDescent="0.2">
      <c r="O783" s="38"/>
      <c r="P783" s="38"/>
      <c r="Q783" s="38"/>
      <c r="R783" s="38"/>
    </row>
    <row r="784" spans="15:18" ht="15.95" customHeight="1" x14ac:dyDescent="0.2">
      <c r="O784" s="38"/>
      <c r="P784" s="38"/>
      <c r="Q784" s="38"/>
      <c r="R784" s="38"/>
    </row>
    <row r="785" spans="15:18" ht="15.95" customHeight="1" x14ac:dyDescent="0.2">
      <c r="O785" s="38"/>
      <c r="P785" s="38"/>
      <c r="Q785" s="38"/>
      <c r="R785" s="38"/>
    </row>
    <row r="786" spans="15:18" ht="15.95" customHeight="1" x14ac:dyDescent="0.2">
      <c r="O786" s="38"/>
      <c r="P786" s="38"/>
      <c r="Q786" s="38"/>
      <c r="R786" s="38"/>
    </row>
    <row r="787" spans="15:18" ht="15.95" customHeight="1" x14ac:dyDescent="0.2">
      <c r="O787" s="38"/>
      <c r="P787" s="38"/>
      <c r="Q787" s="38"/>
      <c r="R787" s="38"/>
    </row>
    <row r="788" spans="15:18" ht="15.95" customHeight="1" x14ac:dyDescent="0.2">
      <c r="O788" s="38"/>
      <c r="P788" s="38"/>
      <c r="Q788" s="38"/>
      <c r="R788" s="38"/>
    </row>
    <row r="789" spans="15:18" ht="15.95" customHeight="1" x14ac:dyDescent="0.2">
      <c r="O789" s="38"/>
      <c r="P789" s="38"/>
      <c r="Q789" s="38"/>
      <c r="R789" s="38"/>
    </row>
    <row r="790" spans="15:18" ht="15.95" customHeight="1" x14ac:dyDescent="0.2">
      <c r="O790" s="38"/>
      <c r="P790" s="38"/>
      <c r="Q790" s="38"/>
      <c r="R790" s="38"/>
    </row>
    <row r="791" spans="15:18" ht="15.95" customHeight="1" x14ac:dyDescent="0.2">
      <c r="O791" s="38"/>
      <c r="P791" s="38"/>
      <c r="Q791" s="38"/>
      <c r="R791" s="38"/>
    </row>
    <row r="792" spans="15:18" ht="15.95" customHeight="1" x14ac:dyDescent="0.2">
      <c r="O792" s="38"/>
      <c r="P792" s="38"/>
      <c r="Q792" s="38"/>
      <c r="R792" s="38"/>
    </row>
    <row r="793" spans="15:18" ht="15.95" customHeight="1" x14ac:dyDescent="0.2">
      <c r="O793" s="38"/>
      <c r="P793" s="38"/>
      <c r="Q793" s="38"/>
      <c r="R793" s="38"/>
    </row>
    <row r="794" spans="15:18" ht="15.95" customHeight="1" x14ac:dyDescent="0.2">
      <c r="O794" s="38"/>
      <c r="P794" s="38"/>
      <c r="Q794" s="38"/>
      <c r="R794" s="38"/>
    </row>
    <row r="795" spans="15:18" ht="15.95" customHeight="1" x14ac:dyDescent="0.2">
      <c r="O795" s="38"/>
      <c r="P795" s="38"/>
      <c r="Q795" s="38"/>
      <c r="R795" s="38"/>
    </row>
    <row r="796" spans="15:18" ht="15.95" customHeight="1" x14ac:dyDescent="0.2">
      <c r="O796" s="38"/>
      <c r="P796" s="38"/>
      <c r="Q796" s="38"/>
      <c r="R796" s="38"/>
    </row>
    <row r="797" spans="15:18" ht="15.95" customHeight="1" x14ac:dyDescent="0.2">
      <c r="O797" s="38"/>
      <c r="P797" s="38"/>
      <c r="Q797" s="38"/>
      <c r="R797" s="38"/>
    </row>
    <row r="798" spans="15:18" ht="15.95" customHeight="1" x14ac:dyDescent="0.2">
      <c r="O798" s="38"/>
      <c r="P798" s="38"/>
      <c r="Q798" s="38"/>
      <c r="R798" s="38"/>
    </row>
    <row r="799" spans="15:18" ht="15.95" customHeight="1" x14ac:dyDescent="0.2">
      <c r="O799" s="38"/>
      <c r="P799" s="38"/>
      <c r="Q799" s="38"/>
      <c r="R799" s="38"/>
    </row>
    <row r="800" spans="15:18" ht="15.95" customHeight="1" x14ac:dyDescent="0.2">
      <c r="O800" s="38"/>
      <c r="P800" s="38"/>
      <c r="Q800" s="38"/>
      <c r="R800" s="38"/>
    </row>
    <row r="801" spans="15:18" ht="15.95" customHeight="1" x14ac:dyDescent="0.2">
      <c r="O801" s="38"/>
      <c r="P801" s="38"/>
      <c r="Q801" s="38"/>
      <c r="R801" s="38"/>
    </row>
    <row r="802" spans="15:18" ht="15.95" customHeight="1" x14ac:dyDescent="0.2">
      <c r="O802" s="38"/>
      <c r="P802" s="38"/>
      <c r="Q802" s="38"/>
      <c r="R802" s="38"/>
    </row>
    <row r="803" spans="15:18" ht="15.95" customHeight="1" x14ac:dyDescent="0.2">
      <c r="O803" s="38"/>
      <c r="P803" s="38"/>
      <c r="Q803" s="38"/>
      <c r="R803" s="38"/>
    </row>
    <row r="804" spans="15:18" ht="15.95" customHeight="1" x14ac:dyDescent="0.2">
      <c r="O804" s="38"/>
      <c r="P804" s="38"/>
      <c r="Q804" s="38"/>
      <c r="R804" s="38"/>
    </row>
    <row r="805" spans="15:18" ht="15.95" customHeight="1" x14ac:dyDescent="0.2">
      <c r="O805" s="38"/>
      <c r="P805" s="38"/>
      <c r="Q805" s="38"/>
      <c r="R805" s="38"/>
    </row>
    <row r="806" spans="15:18" ht="15.95" customHeight="1" x14ac:dyDescent="0.2">
      <c r="O806" s="38"/>
      <c r="P806" s="38"/>
      <c r="Q806" s="38"/>
      <c r="R806" s="38"/>
    </row>
    <row r="807" spans="15:18" ht="15.95" customHeight="1" x14ac:dyDescent="0.2">
      <c r="O807" s="38"/>
      <c r="P807" s="38"/>
      <c r="Q807" s="38"/>
      <c r="R807" s="38"/>
    </row>
    <row r="808" spans="15:18" ht="15.95" customHeight="1" x14ac:dyDescent="0.2">
      <c r="O808" s="38"/>
      <c r="P808" s="38"/>
      <c r="Q808" s="38"/>
      <c r="R808" s="38"/>
    </row>
    <row r="809" spans="15:18" ht="15.95" customHeight="1" x14ac:dyDescent="0.2">
      <c r="O809" s="38"/>
      <c r="P809" s="38"/>
      <c r="Q809" s="38"/>
      <c r="R809" s="38"/>
    </row>
    <row r="810" spans="15:18" ht="15.95" customHeight="1" x14ac:dyDescent="0.2">
      <c r="O810" s="38"/>
      <c r="P810" s="38"/>
      <c r="Q810" s="38"/>
      <c r="R810" s="38"/>
    </row>
    <row r="811" spans="15:18" ht="15.95" customHeight="1" x14ac:dyDescent="0.2">
      <c r="O811" s="38"/>
      <c r="P811" s="38"/>
      <c r="Q811" s="38"/>
      <c r="R811" s="38"/>
    </row>
    <row r="812" spans="15:18" ht="15.95" customHeight="1" x14ac:dyDescent="0.2">
      <c r="O812" s="38"/>
      <c r="P812" s="38"/>
      <c r="Q812" s="38"/>
      <c r="R812" s="38"/>
    </row>
    <row r="813" spans="15:18" ht="15.95" customHeight="1" x14ac:dyDescent="0.2">
      <c r="O813" s="38"/>
      <c r="P813" s="38"/>
      <c r="Q813" s="38"/>
      <c r="R813" s="38"/>
    </row>
    <row r="814" spans="15:18" ht="15.95" customHeight="1" x14ac:dyDescent="0.2">
      <c r="O814" s="38"/>
      <c r="P814" s="38"/>
      <c r="Q814" s="38"/>
      <c r="R814" s="38"/>
    </row>
    <row r="815" spans="15:18" ht="15.95" customHeight="1" x14ac:dyDescent="0.2">
      <c r="O815" s="38"/>
      <c r="P815" s="38"/>
      <c r="Q815" s="38"/>
      <c r="R815" s="38"/>
    </row>
    <row r="816" spans="15:18" ht="15.95" customHeight="1" x14ac:dyDescent="0.2">
      <c r="O816" s="38"/>
      <c r="P816" s="38"/>
      <c r="Q816" s="38"/>
      <c r="R816" s="38"/>
    </row>
    <row r="817" spans="15:18" ht="15.95" customHeight="1" x14ac:dyDescent="0.2">
      <c r="O817" s="38"/>
      <c r="P817" s="38"/>
      <c r="Q817" s="38"/>
      <c r="R817" s="38"/>
    </row>
    <row r="818" spans="15:18" ht="15.95" customHeight="1" x14ac:dyDescent="0.2">
      <c r="O818" s="38"/>
      <c r="P818" s="38"/>
      <c r="Q818" s="38"/>
      <c r="R818" s="38"/>
    </row>
    <row r="819" spans="15:18" ht="15.95" customHeight="1" x14ac:dyDescent="0.2">
      <c r="O819" s="38"/>
      <c r="P819" s="38"/>
      <c r="Q819" s="38"/>
      <c r="R819" s="38"/>
    </row>
    <row r="820" spans="15:18" ht="15.95" customHeight="1" x14ac:dyDescent="0.2">
      <c r="O820" s="38"/>
      <c r="P820" s="38"/>
      <c r="Q820" s="38"/>
      <c r="R820" s="38"/>
    </row>
  </sheetData>
  <sheetProtection formatCells="0" formatRows="0"/>
  <mergeCells count="102">
    <mergeCell ref="W48:W49"/>
    <mergeCell ref="A80:N85"/>
    <mergeCell ref="A86:F86"/>
    <mergeCell ref="G86:J86"/>
    <mergeCell ref="K86:N86"/>
    <mergeCell ref="K48:K49"/>
    <mergeCell ref="L48:L49"/>
    <mergeCell ref="U88:U89"/>
    <mergeCell ref="V88:V89"/>
    <mergeCell ref="H88:H89"/>
    <mergeCell ref="I88:I89"/>
    <mergeCell ref="J88:J89"/>
    <mergeCell ref="K88:K89"/>
    <mergeCell ref="G88:G89"/>
    <mergeCell ref="L88:L89"/>
    <mergeCell ref="M88:M89"/>
    <mergeCell ref="E48:E49"/>
    <mergeCell ref="F48:F49"/>
    <mergeCell ref="W88:W89"/>
    <mergeCell ref="T48:T49"/>
    <mergeCell ref="U48:U49"/>
    <mergeCell ref="K87:N87"/>
    <mergeCell ref="A40:N45"/>
    <mergeCell ref="A46:F46"/>
    <mergeCell ref="G46:J46"/>
    <mergeCell ref="K46:N46"/>
    <mergeCell ref="A47:F47"/>
    <mergeCell ref="A87:F87"/>
    <mergeCell ref="A88:A89"/>
    <mergeCell ref="B88:B89"/>
    <mergeCell ref="C88:C89"/>
    <mergeCell ref="D88:D89"/>
    <mergeCell ref="E88:E89"/>
    <mergeCell ref="N88:N89"/>
    <mergeCell ref="F88:F89"/>
    <mergeCell ref="I48:I49"/>
    <mergeCell ref="M48:M49"/>
    <mergeCell ref="N48:N49"/>
    <mergeCell ref="G48:G49"/>
    <mergeCell ref="H48:H49"/>
    <mergeCell ref="A48:A49"/>
    <mergeCell ref="B48:B49"/>
    <mergeCell ref="C48:C49"/>
    <mergeCell ref="D48:D49"/>
    <mergeCell ref="K47:N47"/>
    <mergeCell ref="G87:J87"/>
    <mergeCell ref="A1:N5"/>
    <mergeCell ref="M6:N6"/>
    <mergeCell ref="A6:L6"/>
    <mergeCell ref="E9:E10"/>
    <mergeCell ref="F9:F10"/>
    <mergeCell ref="A7:F7"/>
    <mergeCell ref="G7:J7"/>
    <mergeCell ref="K7:N7"/>
    <mergeCell ref="A8:F8"/>
    <mergeCell ref="G8:J8"/>
    <mergeCell ref="K8:N8"/>
    <mergeCell ref="A9:A10"/>
    <mergeCell ref="J9:J10"/>
    <mergeCell ref="B9:B10"/>
    <mergeCell ref="G9:G10"/>
    <mergeCell ref="C9:C10"/>
    <mergeCell ref="D9:D10"/>
    <mergeCell ref="W9:W10"/>
    <mergeCell ref="T9:T10"/>
    <mergeCell ref="U9:U10"/>
    <mergeCell ref="V9:V10"/>
    <mergeCell ref="H9:H10"/>
    <mergeCell ref="M9:M10"/>
    <mergeCell ref="L9:L10"/>
    <mergeCell ref="N9:N10"/>
    <mergeCell ref="K9:K10"/>
    <mergeCell ref="I9:I10"/>
    <mergeCell ref="W128:W129"/>
    <mergeCell ref="H128:H129"/>
    <mergeCell ref="I128:I129"/>
    <mergeCell ref="J128:J129"/>
    <mergeCell ref="K128:K129"/>
    <mergeCell ref="L128:L129"/>
    <mergeCell ref="M128:M129"/>
    <mergeCell ref="N128:N129"/>
    <mergeCell ref="T128:T129"/>
    <mergeCell ref="U128:U129"/>
    <mergeCell ref="A126:F126"/>
    <mergeCell ref="V128:V129"/>
    <mergeCell ref="A127:F127"/>
    <mergeCell ref="G127:J127"/>
    <mergeCell ref="K127:N127"/>
    <mergeCell ref="J48:J49"/>
    <mergeCell ref="G126:J126"/>
    <mergeCell ref="G47:J47"/>
    <mergeCell ref="A120:N125"/>
    <mergeCell ref="K126:N126"/>
    <mergeCell ref="A128:A129"/>
    <mergeCell ref="B128:B129"/>
    <mergeCell ref="C128:C129"/>
    <mergeCell ref="D128:D129"/>
    <mergeCell ref="E128:E129"/>
    <mergeCell ref="F128:F129"/>
    <mergeCell ref="G128:G129"/>
    <mergeCell ref="T88:T89"/>
    <mergeCell ref="V48:V49"/>
  </mergeCells>
  <phoneticPr fontId="0" type="noConversion"/>
  <dataValidations count="5">
    <dataValidation type="textLength" allowBlank="1" showInputMessage="1" showErrorMessage="1" sqref="C130" xr:uid="{00000000-0002-0000-0000-000000000000}">
      <formula1>11</formula1>
      <formula2>11</formula2>
    </dataValidation>
    <dataValidation type="textLength" allowBlank="1" showInputMessage="1" showErrorMessage="1" error="HATALI GİRİŞ" sqref="C51:C75 C91:C115 C11:C35 C131:C155" xr:uid="{00000000-0002-0000-0000-000001000000}">
      <formula1>11</formula1>
      <formula2>11</formula2>
    </dataValidation>
    <dataValidation type="date" allowBlank="1" showInputMessage="1" showErrorMessage="1" error="HATALI GİRİŞ" sqref="E50" xr:uid="{00000000-0002-0000-0000-000002000000}">
      <formula1>43831</formula1>
      <formula2>73415</formula2>
    </dataValidation>
    <dataValidation type="textLength" allowBlank="1" showInputMessage="1" showErrorMessage="1" sqref="K8:S8" xr:uid="{00000000-0002-0000-0000-000003000000}">
      <formula1>10</formula1>
      <formula2>11</formula2>
    </dataValidation>
    <dataValidation type="date" operator="lessThanOrEqual" allowBlank="1" showInputMessage="1" showErrorMessage="1" error="HATALI GİRİŞ" sqref="E11:E35 E51:E75 E91:E115 E131:E155" xr:uid="{00000000-0002-0000-0000-000004000000}">
      <formula1>TODAY()</formula1>
    </dataValidation>
  </dataValidations>
  <printOptions horizontalCentered="1" verticalCentered="1"/>
  <pageMargins left="0.19685039370078741" right="0.19685039370078741" top="0" bottom="0.6692913385826772" header="0.51181102362204722" footer="0.51181102362204722"/>
  <pageSetup paperSize="9" scale="56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Tablo1</vt:lpstr>
      <vt:lpstr>Excel_BuiltIn_Print_Area_1</vt:lpstr>
      <vt:lpstr>Tablo1!Yazdırma_Alanı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</cp:lastModifiedBy>
  <cp:lastPrinted>2023-04-18T07:50:07Z</cp:lastPrinted>
  <dcterms:created xsi:type="dcterms:W3CDTF">2012-09-29T20:39:53Z</dcterms:created>
  <dcterms:modified xsi:type="dcterms:W3CDTF">2023-04-26T09:05:28Z</dcterms:modified>
</cp:coreProperties>
</file>