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Ramazan\Desktop\SONER\2023\"/>
    </mc:Choice>
  </mc:AlternateContent>
  <xr:revisionPtr revIDLastSave="0" documentId="13_ncr:1_{07F44314-C381-42E5-B851-ACCB85462AF6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AYRINTILI FATURALI SATIŞ LİSTE" sheetId="1" r:id="rId1"/>
  </sheets>
  <definedNames>
    <definedName name="_xlnm._FilterDatabase" localSheetId="0" hidden="1">'AYRINTILI FATURALI SATIŞ LİSTE'!$A$8:$AB$71</definedName>
    <definedName name="Excel_BuiltIn_Print_Area_1">'AYRINTILI FATURALI SATIŞ LİSTE'!$8:$65489</definedName>
    <definedName name="_xlnm.Print_Area" localSheetId="0">'AYRINTILI FATURALI SATIŞ LİSTE'!$A$1:$K$36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H47" i="1" s="1"/>
  <c r="H73" i="1" s="1"/>
  <c r="H86" i="1" s="1"/>
  <c r="H112" i="1" s="1"/>
  <c r="H125" i="1" s="1"/>
  <c r="H151" i="1" s="1"/>
  <c r="I35" i="1"/>
  <c r="I47" i="1" s="1"/>
  <c r="I73" i="1" s="1"/>
  <c r="I86" i="1" s="1"/>
  <c r="I112" i="1" s="1"/>
  <c r="I125" i="1" s="1"/>
  <c r="I151" i="1" s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56" i="1"/>
  <c r="Y58" i="1"/>
  <c r="Y68" i="1"/>
  <c r="Y69" i="1"/>
  <c r="Y70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2" i="1"/>
  <c r="K71" i="1"/>
  <c r="K70" i="1"/>
  <c r="K69" i="1"/>
  <c r="K68" i="1"/>
  <c r="K67" i="1"/>
  <c r="Y67" i="1" s="1"/>
  <c r="K66" i="1"/>
  <c r="Y66" i="1" s="1"/>
  <c r="K65" i="1"/>
  <c r="Y65" i="1" s="1"/>
  <c r="K64" i="1"/>
  <c r="Y64" i="1" s="1"/>
  <c r="K63" i="1"/>
  <c r="Y63" i="1" s="1"/>
  <c r="K62" i="1"/>
  <c r="Y62" i="1" s="1"/>
  <c r="K61" i="1"/>
  <c r="Y61" i="1" s="1"/>
  <c r="K60" i="1"/>
  <c r="Y60" i="1" s="1"/>
  <c r="K59" i="1"/>
  <c r="Y59" i="1" s="1"/>
  <c r="K58" i="1"/>
  <c r="K57" i="1"/>
  <c r="Y57" i="1" s="1"/>
  <c r="K56" i="1"/>
  <c r="K55" i="1"/>
  <c r="Y55" i="1" s="1"/>
  <c r="K54" i="1"/>
  <c r="Y54" i="1" s="1"/>
  <c r="K53" i="1"/>
  <c r="Y53" i="1" s="1"/>
  <c r="K52" i="1"/>
  <c r="Y52" i="1" s="1"/>
  <c r="K51" i="1"/>
  <c r="Y51" i="1" s="1"/>
  <c r="K50" i="1"/>
  <c r="Y50" i="1" s="1"/>
  <c r="K49" i="1"/>
  <c r="Y49" i="1" s="1"/>
  <c r="K48" i="1"/>
  <c r="K11" i="1"/>
  <c r="Y11" i="1" s="1"/>
  <c r="K12" i="1"/>
  <c r="Y12" i="1" s="1"/>
  <c r="K13" i="1"/>
  <c r="Y13" i="1" s="1"/>
  <c r="K14" i="1"/>
  <c r="Y14" i="1" s="1"/>
  <c r="K15" i="1"/>
  <c r="Y15" i="1" s="1"/>
  <c r="K16" i="1"/>
  <c r="Y16" i="1" s="1"/>
  <c r="K17" i="1"/>
  <c r="Y17" i="1" s="1"/>
  <c r="K18" i="1"/>
  <c r="Y18" i="1" s="1"/>
  <c r="K19" i="1"/>
  <c r="Y19" i="1" s="1"/>
  <c r="K20" i="1"/>
  <c r="Y20" i="1" s="1"/>
  <c r="K21" i="1"/>
  <c r="K22" i="1"/>
  <c r="Y22" i="1" s="1"/>
  <c r="K23" i="1"/>
  <c r="Y23" i="1" s="1"/>
  <c r="K24" i="1"/>
  <c r="K25" i="1"/>
  <c r="K26" i="1"/>
  <c r="K27" i="1"/>
  <c r="K28" i="1"/>
  <c r="K29" i="1"/>
  <c r="K30" i="1"/>
  <c r="K31" i="1"/>
  <c r="K32" i="1"/>
  <c r="K33" i="1"/>
  <c r="K34" i="1"/>
  <c r="K10" i="1"/>
  <c r="Y10" i="1" s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Z40" i="1"/>
  <c r="AA40" i="1"/>
  <c r="AB40" i="1"/>
  <c r="Z41" i="1"/>
  <c r="AA41" i="1"/>
  <c r="AB41" i="1"/>
  <c r="Z42" i="1"/>
  <c r="AA42" i="1"/>
  <c r="AB42" i="1"/>
  <c r="Z43" i="1"/>
  <c r="AA43" i="1"/>
  <c r="AB43" i="1"/>
  <c r="Z44" i="1"/>
  <c r="AA44" i="1"/>
  <c r="AB44" i="1"/>
  <c r="Z45" i="1"/>
  <c r="AB45" i="1" s="1"/>
  <c r="Z46" i="1"/>
  <c r="AA46" i="1"/>
  <c r="AB46" i="1"/>
  <c r="AB47" i="1"/>
  <c r="Z73" i="1"/>
  <c r="AA73" i="1"/>
  <c r="AB73" i="1"/>
  <c r="Z74" i="1"/>
  <c r="AA74" i="1"/>
  <c r="AB74" i="1"/>
  <c r="Z75" i="1"/>
  <c r="AA75" i="1"/>
  <c r="AB75" i="1"/>
  <c r="Z76" i="1"/>
  <c r="AA76" i="1"/>
  <c r="AB76" i="1"/>
  <c r="Z77" i="1"/>
  <c r="AA77" i="1"/>
  <c r="AB77" i="1"/>
  <c r="Z78" i="1"/>
  <c r="AA78" i="1"/>
  <c r="AB78" i="1"/>
  <c r="Z79" i="1"/>
  <c r="AA79" i="1"/>
  <c r="AB79" i="1"/>
  <c r="Z80" i="1"/>
  <c r="AA80" i="1"/>
  <c r="AB80" i="1"/>
  <c r="Z81" i="1"/>
  <c r="AA81" i="1"/>
  <c r="AB81" i="1"/>
  <c r="Z82" i="1"/>
  <c r="AA82" i="1"/>
  <c r="AB82" i="1"/>
  <c r="Z83" i="1"/>
  <c r="AA83" i="1"/>
  <c r="AB83" i="1"/>
  <c r="Z84" i="1"/>
  <c r="Z85" i="1"/>
  <c r="AA85" i="1"/>
  <c r="AB85" i="1"/>
  <c r="AB86" i="1"/>
  <c r="Z112" i="1"/>
  <c r="AA112" i="1"/>
  <c r="AB112" i="1"/>
  <c r="Z113" i="1"/>
  <c r="AA113" i="1"/>
  <c r="AB113" i="1"/>
  <c r="Z114" i="1"/>
  <c r="AA114" i="1"/>
  <c r="AB114" i="1"/>
  <c r="Z115" i="1"/>
  <c r="AA115" i="1"/>
  <c r="AB115" i="1"/>
  <c r="Z116" i="1"/>
  <c r="AA116" i="1"/>
  <c r="AB116" i="1"/>
  <c r="Z117" i="1"/>
  <c r="AA117" i="1"/>
  <c r="AB117" i="1"/>
  <c r="Z118" i="1"/>
  <c r="AA118" i="1"/>
  <c r="AB118" i="1"/>
  <c r="Z119" i="1"/>
  <c r="AA119" i="1"/>
  <c r="AB119" i="1"/>
  <c r="Z120" i="1"/>
  <c r="AA120" i="1"/>
  <c r="AB120" i="1"/>
  <c r="Z121" i="1"/>
  <c r="AA121" i="1"/>
  <c r="AB121" i="1"/>
  <c r="Z122" i="1"/>
  <c r="AA122" i="1"/>
  <c r="AB122" i="1"/>
  <c r="Z123" i="1"/>
  <c r="Z124" i="1"/>
  <c r="AA124" i="1"/>
  <c r="AB124" i="1"/>
  <c r="AB125" i="1"/>
  <c r="Z149" i="1"/>
  <c r="AA149" i="1" s="1"/>
  <c r="AB149" i="1"/>
  <c r="Y126" i="1" l="1"/>
  <c r="Y71" i="1"/>
  <c r="Y24" i="1"/>
  <c r="K35" i="1"/>
  <c r="Y21" i="1"/>
  <c r="AB123" i="1"/>
  <c r="AA45" i="1"/>
  <c r="AB84" i="1"/>
  <c r="AA123" i="1"/>
  <c r="AA84" i="1"/>
  <c r="H122" i="1" l="1"/>
  <c r="H83" i="1"/>
  <c r="H44" i="1"/>
  <c r="A122" i="1"/>
  <c r="A83" i="1"/>
  <c r="A44" i="1"/>
  <c r="AB1" i="1" l="1"/>
  <c r="Z128" i="1" l="1"/>
  <c r="AA128" i="1" s="1"/>
  <c r="Z131" i="1"/>
  <c r="AA131" i="1" s="1"/>
  <c r="Z134" i="1"/>
  <c r="AA134" i="1" s="1"/>
  <c r="Z137" i="1"/>
  <c r="AA137" i="1" s="1"/>
  <c r="Z126" i="1"/>
  <c r="AA126" i="1" s="1"/>
  <c r="Z129" i="1"/>
  <c r="AA129" i="1" s="1"/>
  <c r="Z132" i="1"/>
  <c r="AA132" i="1" s="1"/>
  <c r="Z135" i="1"/>
  <c r="AA135" i="1" s="1"/>
  <c r="Z138" i="1"/>
  <c r="AA138" i="1" s="1"/>
  <c r="Z127" i="1"/>
  <c r="Z130" i="1"/>
  <c r="Z133" i="1"/>
  <c r="AA133" i="1" s="1"/>
  <c r="Z136" i="1"/>
  <c r="Z139" i="1"/>
  <c r="Z87" i="1"/>
  <c r="AA87" i="1" s="1"/>
  <c r="Z90" i="1"/>
  <c r="AA90" i="1" s="1"/>
  <c r="Z93" i="1"/>
  <c r="Z96" i="1"/>
  <c r="AA96" i="1" s="1"/>
  <c r="Z99" i="1"/>
  <c r="AA99" i="1" s="1"/>
  <c r="Z102" i="1"/>
  <c r="AA102" i="1" s="1"/>
  <c r="Z105" i="1"/>
  <c r="Z108" i="1"/>
  <c r="AA108" i="1" s="1"/>
  <c r="Z111" i="1"/>
  <c r="AA111" i="1" s="1"/>
  <c r="Z88" i="1"/>
  <c r="AA88" i="1" s="1"/>
  <c r="Z91" i="1"/>
  <c r="Z94" i="1"/>
  <c r="Z97" i="1"/>
  <c r="AA97" i="1" s="1"/>
  <c r="Z100" i="1"/>
  <c r="Z103" i="1"/>
  <c r="AA103" i="1" s="1"/>
  <c r="Z106" i="1"/>
  <c r="AA106" i="1" s="1"/>
  <c r="Z109" i="1"/>
  <c r="AA109" i="1" s="1"/>
  <c r="Z89" i="1"/>
  <c r="AA89" i="1" s="1"/>
  <c r="Z92" i="1"/>
  <c r="AA92" i="1" s="1"/>
  <c r="Z95" i="1"/>
  <c r="AA95" i="1" s="1"/>
  <c r="Z98" i="1"/>
  <c r="AA98" i="1" s="1"/>
  <c r="Z101" i="1"/>
  <c r="AA101" i="1" s="1"/>
  <c r="Z104" i="1"/>
  <c r="AA104" i="1" s="1"/>
  <c r="Z107" i="1"/>
  <c r="Z110" i="1"/>
  <c r="AA110" i="1" s="1"/>
  <c r="Z50" i="1"/>
  <c r="AA50" i="1" s="1"/>
  <c r="Z53" i="1"/>
  <c r="AA53" i="1" s="1"/>
  <c r="Z56" i="1"/>
  <c r="AA56" i="1" s="1"/>
  <c r="Z59" i="1"/>
  <c r="Z62" i="1"/>
  <c r="Z65" i="1"/>
  <c r="AA65" i="1" s="1"/>
  <c r="Z68" i="1"/>
  <c r="Z71" i="1"/>
  <c r="AA71" i="1" s="1"/>
  <c r="Z48" i="1"/>
  <c r="Z51" i="1"/>
  <c r="AA51" i="1" s="1"/>
  <c r="Z54" i="1"/>
  <c r="Z57" i="1"/>
  <c r="AA57" i="1" s="1"/>
  <c r="Z60" i="1"/>
  <c r="AA60" i="1" s="1"/>
  <c r="Z63" i="1"/>
  <c r="AA63" i="1" s="1"/>
  <c r="Z66" i="1"/>
  <c r="Z69" i="1"/>
  <c r="AA69" i="1" s="1"/>
  <c r="Z72" i="1"/>
  <c r="AA72" i="1" s="1"/>
  <c r="Z49" i="1"/>
  <c r="Z61" i="1"/>
  <c r="AA61" i="1" s="1"/>
  <c r="Z67" i="1"/>
  <c r="Z55" i="1"/>
  <c r="AA55" i="1" s="1"/>
  <c r="Z64" i="1"/>
  <c r="Z52" i="1"/>
  <c r="AA52" i="1" s="1"/>
  <c r="Z58" i="1"/>
  <c r="AA58" i="1" s="1"/>
  <c r="Z70" i="1"/>
  <c r="Z23" i="1"/>
  <c r="Z27" i="1"/>
  <c r="AA27" i="1" s="1"/>
  <c r="Z30" i="1"/>
  <c r="Z33" i="1"/>
  <c r="Z24" i="1"/>
  <c r="Z19" i="1"/>
  <c r="AA19" i="1" s="1"/>
  <c r="Z25" i="1"/>
  <c r="AA25" i="1" s="1"/>
  <c r="Z28" i="1"/>
  <c r="AA28" i="1" s="1"/>
  <c r="Z31" i="1"/>
  <c r="AA31" i="1" s="1"/>
  <c r="Z34" i="1"/>
  <c r="AA34" i="1" s="1"/>
  <c r="Z20" i="1"/>
  <c r="Z21" i="1"/>
  <c r="Z26" i="1"/>
  <c r="AA26" i="1" s="1"/>
  <c r="Z29" i="1"/>
  <c r="AA29" i="1" s="1"/>
  <c r="Z32" i="1"/>
  <c r="AA32" i="1" s="1"/>
  <c r="Z22" i="1"/>
  <c r="Z150" i="1"/>
  <c r="AB150" i="1" s="1"/>
  <c r="Z140" i="1"/>
  <c r="AA140" i="1" s="1"/>
  <c r="Z144" i="1"/>
  <c r="Z148" i="1"/>
  <c r="Z141" i="1"/>
  <c r="Z145" i="1"/>
  <c r="Z142" i="1"/>
  <c r="Z146" i="1"/>
  <c r="Z143" i="1"/>
  <c r="Z147" i="1"/>
  <c r="Z17" i="1"/>
  <c r="AA17" i="1" s="1"/>
  <c r="Z18" i="1"/>
  <c r="AA18" i="1" s="1"/>
  <c r="Z11" i="1"/>
  <c r="AA11" i="1" s="1"/>
  <c r="Z14" i="1"/>
  <c r="Z47" i="1"/>
  <c r="AA47" i="1" s="1"/>
  <c r="Z86" i="1"/>
  <c r="AA86" i="1" s="1"/>
  <c r="Z125" i="1"/>
  <c r="AA125" i="1" s="1"/>
  <c r="Z12" i="1"/>
  <c r="Z15" i="1"/>
  <c r="Z13" i="1"/>
  <c r="Z16" i="1"/>
  <c r="AA16" i="1" s="1"/>
  <c r="AB126" i="1" l="1"/>
  <c r="AB134" i="1"/>
  <c r="AB131" i="1"/>
  <c r="AB135" i="1"/>
  <c r="AB132" i="1"/>
  <c r="AB133" i="1"/>
  <c r="AB130" i="1"/>
  <c r="AA130" i="1"/>
  <c r="AB128" i="1"/>
  <c r="AB129" i="1"/>
  <c r="AB127" i="1"/>
  <c r="AA127" i="1"/>
  <c r="AB139" i="1"/>
  <c r="AA139" i="1"/>
  <c r="AB137" i="1"/>
  <c r="AB138" i="1"/>
  <c r="AB136" i="1"/>
  <c r="AA136" i="1"/>
  <c r="AB111" i="1"/>
  <c r="AB108" i="1"/>
  <c r="AB109" i="1"/>
  <c r="AB110" i="1"/>
  <c r="AB107" i="1"/>
  <c r="AA107" i="1"/>
  <c r="AB99" i="1"/>
  <c r="AB96" i="1"/>
  <c r="AB94" i="1"/>
  <c r="AB97" i="1"/>
  <c r="AB95" i="1"/>
  <c r="AB98" i="1"/>
  <c r="AA94" i="1"/>
  <c r="AB91" i="1"/>
  <c r="AB92" i="1"/>
  <c r="AA91" i="1"/>
  <c r="AB105" i="1"/>
  <c r="AB106" i="1"/>
  <c r="AA105" i="1"/>
  <c r="AB93" i="1"/>
  <c r="AA93" i="1"/>
  <c r="AB102" i="1"/>
  <c r="AB100" i="1"/>
  <c r="AB103" i="1"/>
  <c r="AB104" i="1"/>
  <c r="AB101" i="1"/>
  <c r="AA100" i="1"/>
  <c r="AB90" i="1"/>
  <c r="AB87" i="1"/>
  <c r="AB88" i="1"/>
  <c r="AB89" i="1"/>
  <c r="AB55" i="1"/>
  <c r="AB58" i="1"/>
  <c r="AB56" i="1"/>
  <c r="AB54" i="1"/>
  <c r="AB57" i="1"/>
  <c r="AA54" i="1"/>
  <c r="AB64" i="1"/>
  <c r="AB65" i="1"/>
  <c r="AA64" i="1"/>
  <c r="AB48" i="1"/>
  <c r="AA48" i="1"/>
  <c r="AB67" i="1"/>
  <c r="AA67" i="1"/>
  <c r="AB68" i="1"/>
  <c r="AB69" i="1"/>
  <c r="AA68" i="1"/>
  <c r="AB49" i="1"/>
  <c r="AB52" i="1"/>
  <c r="AB50" i="1"/>
  <c r="AB53" i="1"/>
  <c r="AB51" i="1"/>
  <c r="AA49" i="1"/>
  <c r="AB62" i="1"/>
  <c r="AB63" i="1"/>
  <c r="AA62" i="1"/>
  <c r="AB61" i="1"/>
  <c r="AB59" i="1"/>
  <c r="AB60" i="1"/>
  <c r="AA59" i="1"/>
  <c r="AB66" i="1"/>
  <c r="AA66" i="1"/>
  <c r="AB70" i="1"/>
  <c r="AB71" i="1"/>
  <c r="AB72" i="1"/>
  <c r="AA70" i="1"/>
  <c r="AB20" i="1"/>
  <c r="AA20" i="1"/>
  <c r="AB21" i="1"/>
  <c r="AA21" i="1"/>
  <c r="AB24" i="1"/>
  <c r="AB27" i="1"/>
  <c r="AB25" i="1"/>
  <c r="AB28" i="1"/>
  <c r="AB26" i="1"/>
  <c r="AB29" i="1"/>
  <c r="AA24" i="1"/>
  <c r="AB22" i="1"/>
  <c r="AA22" i="1"/>
  <c r="AB33" i="1"/>
  <c r="AB34" i="1"/>
  <c r="AA33" i="1"/>
  <c r="AB30" i="1"/>
  <c r="AB31" i="1"/>
  <c r="AB32" i="1"/>
  <c r="AA30" i="1"/>
  <c r="AB23" i="1"/>
  <c r="AA23" i="1"/>
  <c r="K47" i="1"/>
  <c r="K73" i="1" s="1"/>
  <c r="K86" i="1" s="1"/>
  <c r="K112" i="1" s="1"/>
  <c r="K125" i="1" s="1"/>
  <c r="K151" i="1" s="1"/>
  <c r="AA147" i="1"/>
  <c r="AB147" i="1"/>
  <c r="AA148" i="1"/>
  <c r="AB148" i="1"/>
  <c r="AA150" i="1"/>
  <c r="AB140" i="1"/>
  <c r="AB143" i="1"/>
  <c r="AA143" i="1"/>
  <c r="AB146" i="1"/>
  <c r="AA146" i="1"/>
  <c r="AB142" i="1"/>
  <c r="AA142" i="1"/>
  <c r="AB145" i="1"/>
  <c r="AA145" i="1"/>
  <c r="AB141" i="1"/>
  <c r="AA141" i="1"/>
  <c r="AB144" i="1"/>
  <c r="AA144" i="1"/>
  <c r="AB18" i="1"/>
  <c r="AA15" i="1"/>
  <c r="AA12" i="1"/>
  <c r="AA14" i="1"/>
  <c r="AA13" i="1"/>
  <c r="Z10" i="1" l="1"/>
  <c r="AB10" i="1" l="1"/>
  <c r="AD10" i="1" s="1"/>
  <c r="AB15" i="1"/>
  <c r="AB19" i="1"/>
  <c r="AB14" i="1"/>
  <c r="AB13" i="1"/>
  <c r="AB12" i="1"/>
  <c r="AB17" i="1"/>
  <c r="AB11" i="1"/>
  <c r="AB16" i="1"/>
  <c r="AA10" i="1"/>
  <c r="AD11" i="1" l="1"/>
  <c r="AD159" i="1"/>
  <c r="AD167" i="1"/>
  <c r="AD157" i="1"/>
  <c r="AD156" i="1"/>
  <c r="AD164" i="1"/>
  <c r="AD153" i="1"/>
  <c r="AD160" i="1"/>
  <c r="AD158" i="1"/>
  <c r="AD166" i="1"/>
  <c r="AD161" i="1"/>
  <c r="AD155" i="1"/>
  <c r="AD162" i="1"/>
  <c r="AD151" i="1"/>
  <c r="AD152" i="1"/>
  <c r="AD154" i="1"/>
  <c r="AD163" i="1"/>
  <c r="AD165" i="1"/>
  <c r="AD131" i="1"/>
  <c r="AD47" i="1"/>
  <c r="AD98" i="1"/>
  <c r="AD70" i="1"/>
  <c r="AD126" i="1"/>
  <c r="AD148" i="1"/>
  <c r="AD59" i="1"/>
  <c r="AD78" i="1"/>
  <c r="AD69" i="1"/>
  <c r="AD63" i="1"/>
  <c r="AD57" i="1"/>
  <c r="AD137" i="1"/>
  <c r="AD122" i="1"/>
  <c r="AD33" i="1"/>
  <c r="AD125" i="1"/>
  <c r="AD110" i="1"/>
  <c r="AD22" i="1"/>
  <c r="AD144" i="1"/>
  <c r="AD20" i="1"/>
  <c r="AD136" i="1"/>
  <c r="AD97" i="1"/>
  <c r="AD32" i="1"/>
  <c r="AD85" i="1"/>
  <c r="AD135" i="1"/>
  <c r="AD145" i="1"/>
  <c r="AD109" i="1"/>
  <c r="AD139" i="1"/>
  <c r="AD140" i="1"/>
  <c r="AD91" i="1"/>
  <c r="AD76" i="1"/>
  <c r="AD96" i="1"/>
  <c r="AD104" i="1"/>
  <c r="AD146" i="1"/>
  <c r="AD124" i="1"/>
  <c r="AD94" i="1"/>
  <c r="AD19" i="1"/>
  <c r="AD64" i="1"/>
  <c r="AD72" i="1"/>
  <c r="AD65" i="1"/>
  <c r="AD82" i="1"/>
  <c r="AD138" i="1"/>
  <c r="AD147" i="1"/>
  <c r="AD60" i="1"/>
  <c r="AD111" i="1"/>
  <c r="AD149" i="1"/>
  <c r="AD45" i="1"/>
  <c r="AD46" i="1"/>
  <c r="AD128" i="1"/>
  <c r="AD115" i="1"/>
  <c r="AD102" i="1"/>
  <c r="AD89" i="1"/>
  <c r="AD100" i="1"/>
  <c r="AD87" i="1"/>
  <c r="AD74" i="1"/>
  <c r="AD61" i="1"/>
  <c r="AD36" i="1"/>
  <c r="AD12" i="1"/>
  <c r="AD150" i="1"/>
  <c r="AD34" i="1"/>
  <c r="AD116" i="1"/>
  <c r="AD103" i="1"/>
  <c r="AD90" i="1"/>
  <c r="AD77" i="1"/>
  <c r="AD88" i="1"/>
  <c r="AD75" i="1"/>
  <c r="AD62" i="1"/>
  <c r="AD49" i="1"/>
  <c r="AD24" i="1"/>
  <c r="AD66" i="1"/>
  <c r="AD50" i="1"/>
  <c r="AD129" i="1"/>
  <c r="AD53" i="1"/>
  <c r="AD25" i="1"/>
  <c r="AD95" i="1"/>
  <c r="AD142" i="1"/>
  <c r="AD79" i="1"/>
  <c r="AD51" i="1"/>
  <c r="AD119" i="1"/>
  <c r="AD117" i="1"/>
  <c r="AD54" i="1"/>
  <c r="AD52" i="1"/>
  <c r="AD26" i="1"/>
  <c r="AD107" i="1"/>
  <c r="AD105" i="1"/>
  <c r="AD55" i="1"/>
  <c r="AD29" i="1"/>
  <c r="AD27" i="1"/>
  <c r="AD132" i="1"/>
  <c r="AD84" i="1"/>
  <c r="AD118" i="1"/>
  <c r="AD93" i="1"/>
  <c r="AD56" i="1"/>
  <c r="AD43" i="1"/>
  <c r="AD30" i="1"/>
  <c r="AD17" i="1"/>
  <c r="AD28" i="1"/>
  <c r="AD15" i="1"/>
  <c r="AD133" i="1"/>
  <c r="AD120" i="1"/>
  <c r="AD83" i="1"/>
  <c r="AD37" i="1"/>
  <c r="AD92" i="1"/>
  <c r="AD38" i="1"/>
  <c r="AD143" i="1"/>
  <c r="AD80" i="1"/>
  <c r="AD67" i="1"/>
  <c r="AD41" i="1"/>
  <c r="AD39" i="1"/>
  <c r="AD13" i="1"/>
  <c r="AD130" i="1"/>
  <c r="AD68" i="1"/>
  <c r="AD42" i="1"/>
  <c r="AD40" i="1"/>
  <c r="AD14" i="1"/>
  <c r="AD123" i="1"/>
  <c r="AD106" i="1"/>
  <c r="AD81" i="1"/>
  <c r="AD44" i="1"/>
  <c r="AD31" i="1"/>
  <c r="AD18" i="1"/>
  <c r="AD113" i="1"/>
  <c r="AD16" i="1"/>
  <c r="AD134" i="1"/>
  <c r="AD121" i="1"/>
  <c r="AD108" i="1"/>
  <c r="AD71" i="1"/>
  <c r="AD35" i="1"/>
  <c r="AD141" i="1"/>
  <c r="AD58" i="1"/>
  <c r="AD21" i="1"/>
  <c r="AD127" i="1"/>
  <c r="AD114" i="1"/>
  <c r="AD101" i="1"/>
  <c r="AD112" i="1"/>
  <c r="AD99" i="1"/>
  <c r="AD86" i="1"/>
  <c r="AD73" i="1"/>
  <c r="AD48" i="1"/>
  <c r="AD23" i="1"/>
  <c r="AF10" i="1" l="1"/>
  <c r="AI156" i="1" s="1" a="1"/>
  <c r="AI156" i="1" s="1"/>
  <c r="D156" i="1" s="1"/>
  <c r="J156" i="1" s="1"/>
  <c r="AF151" i="1"/>
  <c r="AF157" i="1"/>
  <c r="AF163" i="1"/>
  <c r="AF152" i="1"/>
  <c r="AF158" i="1"/>
  <c r="AF164" i="1"/>
  <c r="AF153" i="1"/>
  <c r="AF159" i="1"/>
  <c r="AF165" i="1"/>
  <c r="AF154" i="1"/>
  <c r="AF160" i="1"/>
  <c r="AF166" i="1"/>
  <c r="AF162" i="1"/>
  <c r="AF155" i="1"/>
  <c r="AF161" i="1"/>
  <c r="AF167" i="1"/>
  <c r="AF156" i="1"/>
  <c r="AF132" i="1"/>
  <c r="AF26" i="1"/>
  <c r="AI172" i="1" s="1" a="1"/>
  <c r="AI172" i="1" s="1"/>
  <c r="D172" i="1" s="1"/>
  <c r="AF150" i="1"/>
  <c r="AF85" i="1"/>
  <c r="AF27" i="1"/>
  <c r="AI173" i="1" s="1" a="1"/>
  <c r="AI173" i="1" s="1"/>
  <c r="D173" i="1" s="1"/>
  <c r="AF81" i="1"/>
  <c r="AF42" i="1"/>
  <c r="AF48" i="1"/>
  <c r="AF145" i="1"/>
  <c r="AF14" i="1"/>
  <c r="AI160" i="1" s="1" a="1"/>
  <c r="AI160" i="1" s="1"/>
  <c r="D160" i="1" s="1"/>
  <c r="AF62" i="1"/>
  <c r="AF56" i="1"/>
  <c r="AF50" i="1"/>
  <c r="AF146" i="1"/>
  <c r="AF15" i="1"/>
  <c r="AI161" i="1" s="1" a="1"/>
  <c r="AI161" i="1" s="1"/>
  <c r="D161" i="1" s="1"/>
  <c r="AF51" i="1"/>
  <c r="AF95" i="1"/>
  <c r="AF79" i="1"/>
  <c r="AF97" i="1"/>
  <c r="AF90" i="1"/>
  <c r="AF18" i="1"/>
  <c r="AI164" i="1" s="1" a="1"/>
  <c r="AI164" i="1" s="1"/>
  <c r="D164" i="1" s="1"/>
  <c r="AF54" i="1"/>
  <c r="AF60" i="1"/>
  <c r="AF32" i="1"/>
  <c r="AF68" i="1"/>
  <c r="AF148" i="1"/>
  <c r="AF30" i="1"/>
  <c r="AI176" i="1" s="1" a="1"/>
  <c r="AI176" i="1" s="1"/>
  <c r="AF66" i="1"/>
  <c r="AF119" i="1"/>
  <c r="AF84" i="1"/>
  <c r="AF44" i="1"/>
  <c r="AF73" i="1"/>
  <c r="AF117" i="1"/>
  <c r="AF38" i="1"/>
  <c r="AF74" i="1"/>
  <c r="AF131" i="1"/>
  <c r="AF39" i="1"/>
  <c r="AF77" i="1"/>
  <c r="AF143" i="1"/>
  <c r="AF105" i="1"/>
  <c r="AF63" i="1"/>
  <c r="AF88" i="1"/>
  <c r="AF99" i="1"/>
  <c r="AF109" i="1"/>
  <c r="AF122" i="1"/>
  <c r="AF134" i="1"/>
  <c r="AF20" i="1"/>
  <c r="AI166" i="1" s="1" a="1"/>
  <c r="AI166" i="1" s="1"/>
  <c r="D166" i="1" s="1"/>
  <c r="AF19" i="1"/>
  <c r="AI165" i="1" s="1" a="1"/>
  <c r="AI165" i="1" s="1"/>
  <c r="D165" i="1" s="1"/>
  <c r="AF31" i="1"/>
  <c r="AI177" i="1" s="1" a="1"/>
  <c r="AI177" i="1" s="1"/>
  <c r="AF43" i="1"/>
  <c r="AF55" i="1"/>
  <c r="AF67" i="1"/>
  <c r="AF78" i="1"/>
  <c r="AF89" i="1"/>
  <c r="AF100" i="1"/>
  <c r="AF110" i="1"/>
  <c r="AF123" i="1"/>
  <c r="AF135" i="1"/>
  <c r="AF11" i="1"/>
  <c r="AI157" i="1" s="1" a="1"/>
  <c r="AI157" i="1" s="1"/>
  <c r="D157" i="1" s="1"/>
  <c r="AF142" i="1"/>
  <c r="AF94" i="1"/>
  <c r="AF33" i="1"/>
  <c r="AF102" i="1"/>
  <c r="AF125" i="1"/>
  <c r="AF113" i="1"/>
  <c r="AF80" i="1"/>
  <c r="AF111" i="1"/>
  <c r="AF124" i="1"/>
  <c r="AF129" i="1"/>
  <c r="AF46" i="1"/>
  <c r="AF58" i="1"/>
  <c r="AF45" i="1"/>
  <c r="AF103" i="1"/>
  <c r="AF126" i="1"/>
  <c r="AF138" i="1"/>
  <c r="AF59" i="1"/>
  <c r="AF21" i="1"/>
  <c r="AI167" i="1" s="1" a="1"/>
  <c r="AI167" i="1" s="1"/>
  <c r="D167" i="1" s="1"/>
  <c r="AF91" i="1"/>
  <c r="AF112" i="1"/>
  <c r="AF137" i="1"/>
  <c r="AF141" i="1"/>
  <c r="AF23" i="1"/>
  <c r="AI169" i="1" s="1" a="1"/>
  <c r="AI169" i="1" s="1"/>
  <c r="D169" i="1" s="1"/>
  <c r="AF35" i="1"/>
  <c r="AF149" i="1"/>
  <c r="AF82" i="1"/>
  <c r="AF57" i="1"/>
  <c r="AF116" i="1"/>
  <c r="AF114" i="1"/>
  <c r="AF127" i="1"/>
  <c r="AF139" i="1"/>
  <c r="AF96" i="1"/>
  <c r="AF144" i="1"/>
  <c r="AF71" i="1"/>
  <c r="AF69" i="1"/>
  <c r="AF140" i="1"/>
  <c r="AF34" i="1"/>
  <c r="AF101" i="1"/>
  <c r="AF136" i="1"/>
  <c r="AF118" i="1"/>
  <c r="AF92" i="1"/>
  <c r="AF22" i="1"/>
  <c r="AI168" i="1" s="1" a="1"/>
  <c r="AI168" i="1" s="1"/>
  <c r="D168" i="1" s="1"/>
  <c r="AF104" i="1"/>
  <c r="AF47" i="1"/>
  <c r="AF24" i="1"/>
  <c r="AI170" i="1" s="1" a="1"/>
  <c r="AI170" i="1" s="1"/>
  <c r="D170" i="1" s="1"/>
  <c r="AF120" i="1"/>
  <c r="AF12" i="1"/>
  <c r="AI158" i="1" s="1" a="1"/>
  <c r="AI158" i="1" s="1"/>
  <c r="D158" i="1" s="1"/>
  <c r="AF70" i="1"/>
  <c r="AF106" i="1"/>
  <c r="AF115" i="1"/>
  <c r="AF13" i="1"/>
  <c r="AI159" i="1" s="1" a="1"/>
  <c r="AI159" i="1" s="1"/>
  <c r="D159" i="1" s="1"/>
  <c r="AF25" i="1"/>
  <c r="AI171" i="1" s="1" a="1"/>
  <c r="AI171" i="1" s="1"/>
  <c r="D171" i="1" s="1"/>
  <c r="AF37" i="1"/>
  <c r="AF49" i="1"/>
  <c r="AF61" i="1"/>
  <c r="AF36" i="1"/>
  <c r="AF83" i="1"/>
  <c r="AF147" i="1"/>
  <c r="AF130" i="1"/>
  <c r="AF128" i="1"/>
  <c r="AF93" i="1"/>
  <c r="AF28" i="1"/>
  <c r="AI174" i="1" s="1" a="1"/>
  <c r="AI174" i="1" s="1"/>
  <c r="D174" i="1" s="1"/>
  <c r="AF75" i="1"/>
  <c r="AF16" i="1"/>
  <c r="AI162" i="1" s="1" a="1"/>
  <c r="AI162" i="1" s="1"/>
  <c r="D162" i="1" s="1"/>
  <c r="AF40" i="1"/>
  <c r="AF52" i="1"/>
  <c r="AF64" i="1"/>
  <c r="AF86" i="1"/>
  <c r="AF107" i="1"/>
  <c r="AF108" i="1"/>
  <c r="AF17" i="1"/>
  <c r="AI163" i="1" s="1" a="1"/>
  <c r="AI163" i="1" s="1"/>
  <c r="D163" i="1" s="1"/>
  <c r="AF29" i="1"/>
  <c r="AI175" i="1" s="1" a="1"/>
  <c r="AI175" i="1" s="1"/>
  <c r="D175" i="1" s="1"/>
  <c r="AF41" i="1"/>
  <c r="AF53" i="1"/>
  <c r="AF65" i="1"/>
  <c r="AF76" i="1"/>
  <c r="AF87" i="1"/>
  <c r="AF98" i="1"/>
  <c r="AF72" i="1"/>
  <c r="AF121" i="1"/>
  <c r="AF133" i="1"/>
  <c r="F175" i="1" l="1"/>
  <c r="K175" i="1"/>
  <c r="G175" i="1"/>
  <c r="J175" i="1"/>
  <c r="F169" i="1"/>
  <c r="G169" i="1"/>
  <c r="K169" i="1"/>
  <c r="J169" i="1"/>
  <c r="J166" i="1"/>
  <c r="G166" i="1"/>
  <c r="F166" i="1"/>
  <c r="K166" i="1"/>
  <c r="G170" i="1"/>
  <c r="K170" i="1"/>
  <c r="F170" i="1"/>
  <c r="J170" i="1"/>
  <c r="J168" i="1"/>
  <c r="K168" i="1"/>
  <c r="G168" i="1"/>
  <c r="F168" i="1"/>
  <c r="J167" i="1"/>
  <c r="K167" i="1"/>
  <c r="F167" i="1"/>
  <c r="G167" i="1"/>
  <c r="J173" i="1"/>
  <c r="F173" i="1"/>
  <c r="G173" i="1"/>
  <c r="K173" i="1"/>
  <c r="G171" i="1"/>
  <c r="F171" i="1"/>
  <c r="J171" i="1"/>
  <c r="K171" i="1"/>
  <c r="K174" i="1"/>
  <c r="J174" i="1"/>
  <c r="F174" i="1"/>
  <c r="G174" i="1"/>
  <c r="G172" i="1"/>
  <c r="F172" i="1"/>
  <c r="J172" i="1"/>
  <c r="K172" i="1"/>
  <c r="F162" i="1"/>
  <c r="K159" i="1"/>
  <c r="F161" i="1"/>
  <c r="K165" i="1"/>
  <c r="J163" i="1"/>
  <c r="K158" i="1"/>
  <c r="F157" i="1"/>
  <c r="F160" i="1"/>
  <c r="F164" i="1"/>
  <c r="K156" i="1"/>
  <c r="G156" i="1"/>
  <c r="F156" i="1"/>
  <c r="I175" i="1" l="1"/>
  <c r="H175" i="1" s="1"/>
  <c r="I174" i="1"/>
  <c r="H174" i="1" s="1"/>
  <c r="I167" i="1"/>
  <c r="H167" i="1" s="1"/>
  <c r="I171" i="1"/>
  <c r="H171" i="1" s="1"/>
  <c r="I166" i="1"/>
  <c r="H166" i="1" s="1"/>
  <c r="I168" i="1"/>
  <c r="H168" i="1" s="1"/>
  <c r="I173" i="1"/>
  <c r="H173" i="1" s="1"/>
  <c r="I170" i="1"/>
  <c r="H170" i="1" s="1"/>
  <c r="I172" i="1"/>
  <c r="H172" i="1" s="1"/>
  <c r="I169" i="1"/>
  <c r="H169" i="1" s="1"/>
  <c r="K161" i="1"/>
  <c r="J161" i="1"/>
  <c r="G163" i="1"/>
  <c r="G158" i="1"/>
  <c r="F159" i="1"/>
  <c r="J159" i="1"/>
  <c r="G159" i="1"/>
  <c r="G161" i="1"/>
  <c r="I161" i="1" s="1"/>
  <c r="H161" i="1" s="1"/>
  <c r="G165" i="1"/>
  <c r="J165" i="1"/>
  <c r="F165" i="1"/>
  <c r="G157" i="1"/>
  <c r="I157" i="1" s="1"/>
  <c r="H157" i="1" s="1"/>
  <c r="J158" i="1"/>
  <c r="G162" i="1"/>
  <c r="I162" i="1" s="1"/>
  <c r="H162" i="1" s="1"/>
  <c r="F158" i="1"/>
  <c r="J164" i="1"/>
  <c r="K157" i="1"/>
  <c r="J162" i="1"/>
  <c r="K164" i="1"/>
  <c r="K162" i="1"/>
  <c r="F163" i="1"/>
  <c r="G160" i="1"/>
  <c r="I160" i="1" s="1"/>
  <c r="H160" i="1" s="1"/>
  <c r="K163" i="1"/>
  <c r="J160" i="1"/>
  <c r="G164" i="1"/>
  <c r="I164" i="1" s="1"/>
  <c r="H164" i="1" s="1"/>
  <c r="K160" i="1"/>
  <c r="J157" i="1"/>
  <c r="I156" i="1"/>
  <c r="K176" i="1" l="1"/>
  <c r="J176" i="1"/>
  <c r="H156" i="1"/>
  <c r="I158" i="1"/>
  <c r="H158" i="1" s="1"/>
  <c r="I159" i="1"/>
  <c r="H159" i="1" s="1"/>
  <c r="I163" i="1"/>
  <c r="H163" i="1" s="1"/>
  <c r="I165" i="1"/>
  <c r="H165" i="1" s="1"/>
  <c r="I176" i="1" l="1"/>
  <c r="K177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<sst xmlns="http://schemas.openxmlformats.org/spreadsheetml/2006/main" count="79" uniqueCount="29">
  <si>
    <t>VERGİ NO</t>
  </si>
  <si>
    <t>MALIN CİNSİ</t>
  </si>
  <si>
    <t>MİKTAR (KG)</t>
  </si>
  <si>
    <t>BİRİM FİYATI (TL)</t>
  </si>
  <si>
    <t>TOPLAM :</t>
  </si>
  <si>
    <t>AYRINTILI FATURALI  SATIŞ LİSTESİ</t>
  </si>
  <si>
    <t>V.DAİRESİ</t>
  </si>
  <si>
    <t xml:space="preserve">SATICI     FİRMA   ÜNVANI </t>
  </si>
  <si>
    <t>ALICI FİRMA</t>
  </si>
  <si>
    <t>KDV HARİÇ TUTAR (TL)</t>
  </si>
  <si>
    <t>SIRA NO</t>
  </si>
  <si>
    <t>VERGİ DAİRESİ  VE NO</t>
  </si>
  <si>
    <t>NO</t>
  </si>
  <si>
    <t>TARİH</t>
  </si>
  <si>
    <t>ADET</t>
  </si>
  <si>
    <t>TESCİL ÜCRETİ</t>
  </si>
  <si>
    <t>GECİKME ZAMMI</t>
  </si>
  <si>
    <t>TOPLAM</t>
  </si>
  <si>
    <t>MALIN CİNSİ 1</t>
  </si>
  <si>
    <t>ÜRÜN LİSTESİ</t>
  </si>
  <si>
    <t>ÜRÜN ADI</t>
  </si>
  <si>
    <t>MİKTAR</t>
  </si>
  <si>
    <t>FİYAT</t>
  </si>
  <si>
    <t>TUTAR</t>
  </si>
  <si>
    <t>***</t>
  </si>
  <si>
    <t>Belirtilen tescil ücreti bilgilendirme amaçlı olup ayrıca tescil ücreti tarafınıza bildirilecektir.</t>
  </si>
  <si>
    <t>TOPLAM TESCİL ÜCRETİ</t>
  </si>
  <si>
    <t>NAKLİ YEKUN</t>
  </si>
  <si>
    <t>İŞBU LİSTEDEKİ BİLGİLERİN DOĞRU OLDUĞUNU BEYAN VE TAAHHÜT EDERİM.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</si>
</sst>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dd/mm/yyyy;@"/>
    <numFmt numFmtId="166" formatCode="_-* #,##0.000\ _T_L_-;\-* #,##0.000\ _T_L_-;_-* &quot;-&quot;??\ _T_L_-;_-@_-"/>
    <numFmt numFmtId="168" formatCode="_-* #,##0\ _T_L_-;\-* #,##0\ _T_L_-;_-* &quot;-&quot;??\ _T_L_-;_-@_-"/>
  </numFmts>
  <fonts count="22" x14ac:knownFonts="1">
    <font>
      <sz val="10"/>
      <name val="Arial"/>
      <family val="2"/>
      <charset val="162"/>
    </font>
    <font>
      <sz val="14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8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1"/>
      <color rgb="FF3F3F3F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0"/>
      <color rgb="FFFF0000"/>
      <name val="Arial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11"/>
      <name val="Arial"/>
      <family val="2"/>
      <charset val="162"/>
    </font>
    <font>
      <sz val="12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11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1" fillId="2" borderId="15" applyNumberFormat="0" applyAlignment="0" applyProtection="0"/>
    <xf numFmtId="0" fontId="12" fillId="0" borderId="18" applyNumberFormat="0" applyFill="0" applyAlignment="0" applyProtection="0"/>
  </cellStyleXfs>
  <cellXfs count="71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4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14" fontId="18" fillId="0" borderId="0" xfId="0" applyNumberFormat="1" applyFont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right"/>
      <protection locked="0"/>
    </xf>
    <xf numFmtId="165" fontId="4" fillId="0" borderId="1" xfId="0" applyNumberFormat="1" applyFont="1" applyBorder="1" applyAlignment="1" applyProtection="1">
      <alignment horizontal="center" wrapText="1"/>
      <protection locked="0"/>
    </xf>
    <xf numFmtId="0" fontId="20" fillId="4" borderId="0" xfId="0" applyFont="1" applyFill="1" applyProtection="1">
      <protection locked="0"/>
    </xf>
    <xf numFmtId="164" fontId="1" fillId="0" borderId="0" xfId="1" applyFont="1" applyProtection="1">
      <protection locked="0"/>
    </xf>
    <xf numFmtId="164" fontId="2" fillId="0" borderId="0" xfId="1" applyFont="1" applyProtection="1">
      <protection locked="0"/>
    </xf>
    <xf numFmtId="164" fontId="0" fillId="0" borderId="0" xfId="1" applyFont="1" applyProtection="1">
      <protection locked="0"/>
    </xf>
    <xf numFmtId="164" fontId="13" fillId="0" borderId="0" xfId="1" applyFont="1" applyProtection="1">
      <protection locked="0"/>
    </xf>
    <xf numFmtId="14" fontId="1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0" borderId="18" xfId="3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164" fontId="16" fillId="0" borderId="3" xfId="0" applyNumberFormat="1" applyFont="1" applyBorder="1" applyProtection="1"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164" fontId="5" fillId="0" borderId="1" xfId="1" applyFont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locked="0" hidden="1"/>
    </xf>
    <xf numFmtId="164" fontId="15" fillId="0" borderId="1" xfId="1" applyFont="1" applyBorder="1" applyAlignment="1" applyProtection="1">
      <alignment horizontal="center" vertical="center" wrapText="1"/>
      <protection locked="0" hidden="1"/>
    </xf>
    <xf numFmtId="164" fontId="16" fillId="3" borderId="3" xfId="0" applyNumberFormat="1" applyFont="1" applyFill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 hidden="1"/>
    </xf>
    <xf numFmtId="0" fontId="2" fillId="0" borderId="6" xfId="0" applyFont="1" applyBorder="1" applyAlignment="1" applyProtection="1">
      <alignment horizontal="left" vertical="center"/>
      <protection locked="0" hidden="1"/>
    </xf>
    <xf numFmtId="0" fontId="17" fillId="0" borderId="4" xfId="0" applyFont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2" fillId="0" borderId="18" xfId="3" applyAlignment="1" applyProtection="1">
      <alignment horizontal="center" vertical="center" wrapText="1"/>
      <protection locked="0"/>
    </xf>
    <xf numFmtId="0" fontId="14" fillId="2" borderId="16" xfId="2" applyFont="1" applyBorder="1" applyAlignment="1" applyProtection="1">
      <alignment horizontal="center" vertical="center"/>
      <protection locked="0"/>
    </xf>
    <xf numFmtId="0" fontId="14" fillId="2" borderId="17" xfId="2" applyFont="1" applyBorder="1" applyAlignment="1" applyProtection="1">
      <alignment horizontal="center" vertical="center"/>
      <protection locked="0"/>
    </xf>
    <xf numFmtId="166" fontId="16" fillId="3" borderId="3" xfId="0" applyNumberFormat="1" applyFont="1" applyFill="1" applyBorder="1"/>
    <xf numFmtId="168" fontId="16" fillId="3" borderId="3" xfId="0" applyNumberFormat="1" applyFont="1" applyFill="1" applyBorder="1"/>
    <xf numFmtId="166" fontId="4" fillId="0" borderId="1" xfId="1" applyNumberFormat="1" applyFont="1" applyBorder="1" applyAlignment="1" applyProtection="1">
      <alignment horizontal="center" vertical="center"/>
      <protection locked="0"/>
    </xf>
    <xf numFmtId="168" fontId="4" fillId="0" borderId="3" xfId="1" applyNumberFormat="1" applyFont="1" applyBorder="1" applyAlignment="1" applyProtection="1">
      <alignment horizontal="center" vertical="center"/>
      <protection locked="0"/>
    </xf>
  </cellXfs>
  <cellStyles count="4">
    <cellStyle name="Başlık 2" xfId="3" builtinId="17"/>
    <cellStyle name="Çıkış" xfId="2" builtinId="21"/>
    <cellStyle name="Normal" xfId="0" builtinId="0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666750</xdr:colOff>
      <xdr:row>4</xdr:row>
      <xdr:rowOff>76200</xdr:rowOff>
    </xdr:to>
    <xdr:pic>
      <xdr:nvPicPr>
        <xdr:cNvPr id="1091" name="Resim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838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871910</xdr:colOff>
      <xdr:row>73</xdr:row>
      <xdr:rowOff>72342</xdr:rowOff>
    </xdr:from>
    <xdr:to>
      <xdr:col>10</xdr:col>
      <xdr:colOff>871905</xdr:colOff>
      <xdr:row>73</xdr:row>
      <xdr:rowOff>554620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51233" y="6968924"/>
          <a:ext cx="2013513" cy="482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000">
              <a:latin typeface="Times New Roman" panose="02020603050405020304" pitchFamily="18" charset="0"/>
              <a:cs typeface="Times New Roman" panose="02020603050405020304" pitchFamily="18" charset="0"/>
            </a:rPr>
            <a:t>F-TES-013/24.12.2015</a:t>
          </a:r>
        </a:p>
      </xdr:txBody>
    </xdr:sp>
    <xdr:clientData/>
  </xdr:twoCellAnchor>
  <xdr:twoCellAnchor>
    <xdr:from>
      <xdr:col>9</xdr:col>
      <xdr:colOff>228973</xdr:colOff>
      <xdr:row>35</xdr:row>
      <xdr:rowOff>12811</xdr:rowOff>
    </xdr:from>
    <xdr:to>
      <xdr:col>10</xdr:col>
      <xdr:colOff>1491030</xdr:colOff>
      <xdr:row>35</xdr:row>
      <xdr:rowOff>440531</xdr:rowOff>
    </xdr:to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99254" y="9764030"/>
          <a:ext cx="2321714" cy="427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F-TES-013/12.07.2021</a:t>
          </a:r>
        </a:p>
      </xdr:txBody>
    </xdr:sp>
    <xdr:clientData/>
  </xdr:twoCellAnchor>
  <xdr:twoCellAnchor>
    <xdr:from>
      <xdr:col>8</xdr:col>
      <xdr:colOff>871910</xdr:colOff>
      <xdr:row>112</xdr:row>
      <xdr:rowOff>72342</xdr:rowOff>
    </xdr:from>
    <xdr:to>
      <xdr:col>10</xdr:col>
      <xdr:colOff>871905</xdr:colOff>
      <xdr:row>112</xdr:row>
      <xdr:rowOff>554620</xdr:rowOff>
    </xdr:to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146754" y="15943373"/>
          <a:ext cx="2321714" cy="482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000">
              <a:latin typeface="Times New Roman" panose="02020603050405020304" pitchFamily="18" charset="0"/>
              <a:cs typeface="Times New Roman" panose="02020603050405020304" pitchFamily="18" charset="0"/>
            </a:rPr>
            <a:t>F-TES-013/24.12.2015</a:t>
          </a:r>
        </a:p>
      </xdr:txBody>
    </xdr:sp>
    <xdr:clientData/>
  </xdr:twoCellAnchor>
  <xdr:twoCellAnchor>
    <xdr:from>
      <xdr:col>8</xdr:col>
      <xdr:colOff>871910</xdr:colOff>
      <xdr:row>151</xdr:row>
      <xdr:rowOff>72342</xdr:rowOff>
    </xdr:from>
    <xdr:to>
      <xdr:col>10</xdr:col>
      <xdr:colOff>871905</xdr:colOff>
      <xdr:row>151</xdr:row>
      <xdr:rowOff>554620</xdr:rowOff>
    </xdr:to>
    <xdr:sp macro="" textlink="">
      <xdr:nvSpPr>
        <xdr:cNvPr id="14" name="Metin kutusu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146754" y="26492311"/>
          <a:ext cx="2321714" cy="225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000">
              <a:latin typeface="Times New Roman" panose="02020603050405020304" pitchFamily="18" charset="0"/>
              <a:cs typeface="Times New Roman" panose="02020603050405020304" pitchFamily="18" charset="0"/>
            </a:rPr>
            <a:t>F-TES-013/24.12.2015</a:t>
          </a:r>
        </a:p>
      </xdr:txBody>
    </xdr:sp>
    <xdr:clientData/>
  </xdr:twoCellAnchor>
  <xdr:twoCellAnchor editAs="oneCell">
    <xdr:from>
      <xdr:col>0</xdr:col>
      <xdr:colOff>0</xdr:colOff>
      <xdr:row>39</xdr:row>
      <xdr:rowOff>4761</xdr:rowOff>
    </xdr:from>
    <xdr:to>
      <xdr:col>1</xdr:col>
      <xdr:colOff>466725</xdr:colOff>
      <xdr:row>41</xdr:row>
      <xdr:rowOff>290511</xdr:rowOff>
    </xdr:to>
    <xdr:pic>
      <xdr:nvPicPr>
        <xdr:cNvPr id="7" name="Resim 1">
          <a:extLst>
            <a:ext uri="{FF2B5EF4-FFF2-40B4-BE49-F238E27FC236}">
              <a16:creationId xmlns:a16="http://schemas.microsoft.com/office/drawing/2014/main" id="{15D93F54-2BA0-44AF-B861-EAE46683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7074"/>
          <a:ext cx="83581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59530</xdr:rowOff>
    </xdr:from>
    <xdr:to>
      <xdr:col>1</xdr:col>
      <xdr:colOff>466725</xdr:colOff>
      <xdr:row>80</xdr:row>
      <xdr:rowOff>166686</xdr:rowOff>
    </xdr:to>
    <xdr:pic>
      <xdr:nvPicPr>
        <xdr:cNvPr id="4" name="Resim 1">
          <a:extLst>
            <a:ext uri="{FF2B5EF4-FFF2-40B4-BE49-F238E27FC236}">
              <a16:creationId xmlns:a16="http://schemas.microsoft.com/office/drawing/2014/main" id="{196D56B5-D78D-4013-B76C-95F8A861A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28968"/>
          <a:ext cx="83581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107156</xdr:colOff>
      <xdr:row>116</xdr:row>
      <xdr:rowOff>23812</xdr:rowOff>
    </xdr:from>
    <xdr:to>
      <xdr:col>1</xdr:col>
      <xdr:colOff>573881</xdr:colOff>
      <xdr:row>119</xdr:row>
      <xdr:rowOff>71437</xdr:rowOff>
    </xdr:to>
    <xdr:pic>
      <xdr:nvPicPr>
        <xdr:cNvPr id="5" name="Resim 1">
          <a:extLst>
            <a:ext uri="{FF2B5EF4-FFF2-40B4-BE49-F238E27FC236}">
              <a16:creationId xmlns:a16="http://schemas.microsoft.com/office/drawing/2014/main" id="{53B4B421-FC80-4846-8815-254FC18A1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33670875"/>
          <a:ext cx="83581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92"/>
  <sheetViews>
    <sheetView tabSelected="1" zoomScale="80" zoomScaleNormal="80" zoomScaleSheetLayoutView="90" zoomScalePageLayoutView="79" workbookViewId="0">
      <selection activeCell="I136" sqref="I136"/>
    </sheetView>
  </sheetViews>
  <sheetFormatPr defaultColWidth="9.140625" defaultRowHeight="15.75" x14ac:dyDescent="0.25"/>
  <cols>
    <col min="1" max="1" width="5.5703125" style="4" customWidth="1"/>
    <col min="2" max="2" width="35" style="4" customWidth="1"/>
    <col min="3" max="4" width="12.5703125" style="4" customWidth="1"/>
    <col min="5" max="5" width="12.85546875" style="4" customWidth="1"/>
    <col min="6" max="6" width="16.5703125" style="4" bestFit="1" customWidth="1"/>
    <col min="7" max="7" width="17.42578125" style="4" bestFit="1" customWidth="1"/>
    <col min="8" max="8" width="16.5703125" style="4" customWidth="1"/>
    <col min="9" max="9" width="18.85546875" style="4" bestFit="1" customWidth="1"/>
    <col min="10" max="10" width="15.85546875" style="4" bestFit="1" customWidth="1"/>
    <col min="11" max="11" width="22.85546875" style="4" bestFit="1" customWidth="1"/>
    <col min="12" max="24" width="22.85546875" style="22" customWidth="1"/>
    <col min="25" max="25" width="15.7109375" style="4" hidden="1" customWidth="1"/>
    <col min="26" max="26" width="17" style="4" hidden="1" customWidth="1"/>
    <col min="27" max="27" width="9.42578125" style="4" hidden="1" customWidth="1"/>
    <col min="28" max="28" width="26.28515625" style="4" hidden="1" customWidth="1"/>
    <col min="29" max="29" width="9.140625" style="4" hidden="1" customWidth="1"/>
    <col min="30" max="30" width="8.140625" style="4" hidden="1" customWidth="1"/>
    <col min="31" max="31" width="9.140625" style="4" hidden="1" customWidth="1"/>
    <col min="32" max="32" width="11.5703125" style="19" hidden="1" customWidth="1"/>
    <col min="33" max="34" width="9.140625" style="4" customWidth="1"/>
    <col min="35" max="35" width="25.140625" style="4" customWidth="1"/>
    <col min="36" max="36" width="9.140625" style="4" customWidth="1"/>
    <col min="37" max="16384" width="9.140625" style="4"/>
  </cols>
  <sheetData>
    <row r="1" spans="1:34" s="1" customFormat="1" ht="19.350000000000001" customHeight="1" x14ac:dyDescent="0.25">
      <c r="A1" s="51" t="s">
        <v>5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AB1" s="21">
        <f ca="1">TODAY()</f>
        <v>45049</v>
      </c>
      <c r="AF1" s="17"/>
    </row>
    <row r="2" spans="1:34" s="1" customFormat="1" ht="11.1" customHeigh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AF2" s="17"/>
    </row>
    <row r="3" spans="1:34" s="1" customFormat="1" ht="9.75" customHeight="1" x14ac:dyDescent="0.25">
      <c r="A3" s="54"/>
      <c r="B3" s="55"/>
      <c r="C3" s="55"/>
      <c r="D3" s="55"/>
      <c r="E3" s="55"/>
      <c r="F3" s="55"/>
      <c r="G3" s="55"/>
      <c r="H3" s="55"/>
      <c r="I3" s="55"/>
      <c r="J3" s="55"/>
      <c r="K3" s="5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AF3" s="17"/>
    </row>
    <row r="4" spans="1:34" s="1" customFormat="1" ht="18.6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AF4" s="17"/>
    </row>
    <row r="5" spans="1:34" s="1" customFormat="1" ht="14.1" customHeight="1" thickBot="1" x14ac:dyDescent="0.3">
      <c r="A5" s="57"/>
      <c r="B5" s="58"/>
      <c r="C5" s="58"/>
      <c r="D5" s="58"/>
      <c r="E5" s="58"/>
      <c r="F5" s="58"/>
      <c r="G5" s="58"/>
      <c r="H5" s="58"/>
      <c r="I5" s="58"/>
      <c r="J5" s="58"/>
      <c r="K5" s="59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AF5" s="17"/>
    </row>
    <row r="6" spans="1:34" s="1" customFormat="1" ht="18" x14ac:dyDescent="0.25">
      <c r="A6" s="60" t="s">
        <v>7</v>
      </c>
      <c r="B6" s="60"/>
      <c r="C6" s="60"/>
      <c r="D6" s="60"/>
      <c r="E6" s="60"/>
      <c r="F6" s="60"/>
      <c r="G6" s="60"/>
      <c r="H6" s="61" t="s">
        <v>11</v>
      </c>
      <c r="I6" s="61"/>
      <c r="J6" s="61"/>
      <c r="K6" s="61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AF6" s="17"/>
    </row>
    <row r="7" spans="1:34" s="1" customFormat="1" ht="18" x14ac:dyDescent="0.25">
      <c r="A7" s="38"/>
      <c r="B7" s="39"/>
      <c r="C7" s="39"/>
      <c r="D7" s="39"/>
      <c r="E7" s="39"/>
      <c r="F7" s="39"/>
      <c r="G7" s="40"/>
      <c r="H7" s="41"/>
      <c r="I7" s="41"/>
      <c r="J7" s="41"/>
      <c r="K7" s="4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AF7" s="17"/>
    </row>
    <row r="8" spans="1:34" s="2" customFormat="1" ht="12.95" customHeight="1" x14ac:dyDescent="0.25">
      <c r="A8" s="46" t="s">
        <v>10</v>
      </c>
      <c r="B8" s="42" t="s">
        <v>8</v>
      </c>
      <c r="C8" s="50" t="s">
        <v>6</v>
      </c>
      <c r="D8" s="42" t="s">
        <v>0</v>
      </c>
      <c r="E8" s="42" t="s">
        <v>13</v>
      </c>
      <c r="F8" s="42" t="s">
        <v>12</v>
      </c>
      <c r="G8" s="42" t="s">
        <v>1</v>
      </c>
      <c r="H8" s="47" t="s">
        <v>14</v>
      </c>
      <c r="I8" s="42" t="s">
        <v>2</v>
      </c>
      <c r="J8" s="49" t="s">
        <v>3</v>
      </c>
      <c r="K8" s="42" t="s">
        <v>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62" t="s">
        <v>15</v>
      </c>
      <c r="Z8" s="62" t="s">
        <v>16</v>
      </c>
      <c r="AA8" s="62" t="s">
        <v>17</v>
      </c>
      <c r="AB8" s="62" t="s">
        <v>18</v>
      </c>
      <c r="AF8" s="18"/>
    </row>
    <row r="9" spans="1:34" s="2" customFormat="1" x14ac:dyDescent="0.25">
      <c r="A9" s="46"/>
      <c r="B9" s="46"/>
      <c r="C9" s="50"/>
      <c r="D9" s="46"/>
      <c r="E9" s="46"/>
      <c r="F9" s="46"/>
      <c r="G9" s="42"/>
      <c r="H9" s="48"/>
      <c r="I9" s="42"/>
      <c r="J9" s="42"/>
      <c r="K9" s="4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63"/>
      <c r="Z9" s="63"/>
      <c r="AA9" s="63"/>
      <c r="AB9" s="63"/>
      <c r="AF9" s="18"/>
    </row>
    <row r="10" spans="1:34" s="2" customFormat="1" ht="24.95" customHeight="1" x14ac:dyDescent="0.25">
      <c r="A10" s="25">
        <v>1</v>
      </c>
      <c r="B10" s="25"/>
      <c r="C10" s="26"/>
      <c r="D10" s="23"/>
      <c r="E10" s="15"/>
      <c r="F10" s="25"/>
      <c r="G10" s="24"/>
      <c r="H10" s="70"/>
      <c r="I10" s="69"/>
      <c r="J10" s="3"/>
      <c r="K10" s="29">
        <f>IF(I10="",H10*J10,I10*J10)</f>
        <v>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3">
        <f>IFERROR(IF(COUNTIF($F$10:F10,F10)=1,IF(SUMIF($F$10:$F$150,F10,$K$10:$K$150)&gt;=1000000,1000,SUMIF($F$10:$F$150,F10,$K$10:$K$150)*0.001),0),"")</f>
        <v>0</v>
      </c>
      <c r="Z10" s="3" t="str">
        <f ca="1">IF(B10="","",IF(AND(WEEKDAY(TODAY()-1,2)=7,E10=TODAY()-31),0,IF(AND(WEEKDAY(TODAY()-2,2)=6,E10=TODAY()-31),0,IF(AND(WEEKDAY(TODAY()-2,2)=6,E10=TODAY()-32),0,IF(E10&gt;=TODAY()-30,0,IF(AND(DAY(E10)=DAY($AB$1),E10&gt;TODAY()-56),0,Y10/2))))))</f>
        <v/>
      </c>
      <c r="AA10" s="3" t="str">
        <f>IF(B10="","",Y10+Z10)</f>
        <v/>
      </c>
      <c r="AB10" s="3">
        <f>IF(SUMIF($F$10:F10,F10,$Z$10:$Z$150)&gt;0,G10&amp;" "&amp;"CEZA",G10)</f>
        <v>0</v>
      </c>
      <c r="AD10" s="2" t="str">
        <f>IF(COUNTIF($AB$10:AB10,AB10)=1,IF(AB10&lt;&gt;"MALIN CİNSİ",IF(AB10&lt;&gt;0,ROW(AB10),"")))</f>
        <v/>
      </c>
      <c r="AF10" s="18" t="e">
        <f ca="1">SMALL($AD$10:$AD$167,ROWS($A$1:A1))</f>
        <v>#NUM!</v>
      </c>
    </row>
    <row r="11" spans="1:34" s="2" customFormat="1" ht="24.95" customHeight="1" x14ac:dyDescent="0.25">
      <c r="A11" s="25">
        <v>2</v>
      </c>
      <c r="B11" s="25"/>
      <c r="C11" s="26"/>
      <c r="D11" s="23"/>
      <c r="E11" s="15"/>
      <c r="F11" s="25"/>
      <c r="G11" s="24"/>
      <c r="H11" s="70"/>
      <c r="I11" s="69"/>
      <c r="J11" s="3"/>
      <c r="K11" s="29">
        <f t="shared" ref="K11:K34" si="0">IF(I11="",H11*J11,I11*J11)</f>
        <v>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3">
        <f>IFERROR(IF(COUNTIF($F$10:F11,F11)=1,IF(SUMIF($F$10:$F$150,F11,$K$10:$K$150)&gt;=1000000,1000,SUMIF($F$10:$F$150,F11,$K$10:$K$150)*0.001),0),"")</f>
        <v>0</v>
      </c>
      <c r="Z11" s="3" t="str">
        <f t="shared" ref="Z11:Z74" ca="1" si="1">IF(B11="","",IF(AND(WEEKDAY(TODAY()-1,2)=7,E11=TODAY()-31),0,IF(AND(WEEKDAY(TODAY()-2,2)=6,E11=TODAY()-31),0,IF(AND(WEEKDAY(TODAY()-2,2)=6,E11=TODAY()-32),0,IF(E11&gt;=TODAY()-30,0,IF(AND(DAY(E11)=DAY($AB$1),E11&gt;TODAY()-56),0,Y11/2))))))</f>
        <v/>
      </c>
      <c r="AA11" s="3" t="str">
        <f t="shared" ref="AA11:AA74" si="2">IF(B11="","",Y11+Z11)</f>
        <v/>
      </c>
      <c r="AB11" s="3">
        <f>IF(SUMIF($F$10:F11,F11,$Z$10:$Z$150)&gt;0,G11&amp;" "&amp;"CEZA",G11)</f>
        <v>0</v>
      </c>
      <c r="AD11" s="2" t="b">
        <f>IF(COUNTIF($AB$10:AB11,AB11)=1,IF(AB11&lt;&gt;"MALIN CİNSİ",IF(AB11&lt;&gt;0,ROW(AB11),"")))</f>
        <v>0</v>
      </c>
      <c r="AF11" s="18" t="e">
        <f ca="1">SMALL($AD$10:$AD$150,ROWS($A$1:A2))</f>
        <v>#NUM!</v>
      </c>
    </row>
    <row r="12" spans="1:34" s="2" customFormat="1" ht="24.95" customHeight="1" x14ac:dyDescent="0.25">
      <c r="A12" s="25">
        <v>3</v>
      </c>
      <c r="B12" s="25"/>
      <c r="C12" s="26"/>
      <c r="D12" s="23"/>
      <c r="E12" s="15"/>
      <c r="F12" s="25"/>
      <c r="G12" s="24"/>
      <c r="H12" s="70"/>
      <c r="I12" s="69"/>
      <c r="J12" s="3"/>
      <c r="K12" s="29">
        <f t="shared" si="0"/>
        <v>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3">
        <f>IFERROR(IF(COUNTIF($F$10:F12,F12)=1,IF(SUMIF($F$10:$F$150,F12,$K$10:$K$150)&gt;=1000000,1000,SUMIF($F$10:$F$150,F12,$K$10:$K$150)*0.001),0),"")</f>
        <v>0</v>
      </c>
      <c r="Z12" s="3" t="str">
        <f t="shared" ca="1" si="1"/>
        <v/>
      </c>
      <c r="AA12" s="3" t="str">
        <f t="shared" si="2"/>
        <v/>
      </c>
      <c r="AB12" s="3">
        <f>IF(SUMIF($F$10:F12,F12,$Z$10:$Z$150)&gt;0,G12&amp;" "&amp;"CEZA",G12)</f>
        <v>0</v>
      </c>
      <c r="AD12" s="2" t="b">
        <f>IF(COUNTIF($AB$10:AB12,AB12)=1,IF(AB12&lt;&gt;"MALIN CİNSİ",IF(AB12&lt;&gt;0,ROW(AB12),"")))</f>
        <v>0</v>
      </c>
      <c r="AF12" s="18" t="e">
        <f ca="1">SMALL($AD$10:$AD$150,ROWS($A$1:A3))</f>
        <v>#NUM!</v>
      </c>
    </row>
    <row r="13" spans="1:34" s="2" customFormat="1" ht="24.95" customHeight="1" x14ac:dyDescent="0.25">
      <c r="A13" s="25">
        <v>4</v>
      </c>
      <c r="B13" s="25"/>
      <c r="C13" s="26"/>
      <c r="D13" s="23"/>
      <c r="E13" s="15"/>
      <c r="F13" s="25"/>
      <c r="G13" s="24"/>
      <c r="H13" s="70"/>
      <c r="I13" s="69"/>
      <c r="J13" s="3"/>
      <c r="K13" s="29">
        <f t="shared" si="0"/>
        <v>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3">
        <f>IFERROR(IF(COUNTIF($F$10:F13,F13)=1,IF(SUMIF($F$10:$F$150,F13,$K$10:$K$150)&gt;=1000000,1000,SUMIF($F$10:$F$150,F13,$K$10:$K$150)*0.001),0),"")</f>
        <v>0</v>
      </c>
      <c r="Z13" s="3" t="str">
        <f t="shared" ca="1" si="1"/>
        <v/>
      </c>
      <c r="AA13" s="3" t="str">
        <f t="shared" si="2"/>
        <v/>
      </c>
      <c r="AB13" s="3">
        <f>IF(SUMIF($F$10:F13,F13,$Z$10:$Z$150)&gt;0,G13&amp;" "&amp;"CEZA",G13)</f>
        <v>0</v>
      </c>
      <c r="AD13" s="2" t="b">
        <f>IF(COUNTIF($AB$10:AB13,AB13)=1,IF(AB13&lt;&gt;"MALIN CİNSİ",IF(AB13&lt;&gt;0,ROW(AB13),"")))</f>
        <v>0</v>
      </c>
      <c r="AF13" s="18" t="e">
        <f ca="1">SMALL($AD$10:$AD$150,ROWS($A$1:A4))</f>
        <v>#NUM!</v>
      </c>
    </row>
    <row r="14" spans="1:34" s="2" customFormat="1" ht="24.95" customHeight="1" x14ac:dyDescent="0.25">
      <c r="A14" s="25">
        <v>5</v>
      </c>
      <c r="B14" s="25"/>
      <c r="C14" s="26"/>
      <c r="D14" s="23"/>
      <c r="E14" s="15"/>
      <c r="F14" s="25"/>
      <c r="G14" s="24"/>
      <c r="H14" s="70"/>
      <c r="I14" s="69"/>
      <c r="J14" s="3"/>
      <c r="K14" s="29">
        <f t="shared" si="0"/>
        <v>0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3">
        <f>IFERROR(IF(COUNTIF($F$10:F14,F14)=1,IF(SUMIF($F$10:$F$150,F14,$K$10:$K$150)&gt;=1000000,1000,SUMIF($F$10:$F$150,F14,$K$10:$K$150)*0.001),0),"")</f>
        <v>0</v>
      </c>
      <c r="Z14" s="3" t="str">
        <f t="shared" ca="1" si="1"/>
        <v/>
      </c>
      <c r="AA14" s="3" t="str">
        <f t="shared" si="2"/>
        <v/>
      </c>
      <c r="AB14" s="3">
        <f>IF(SUMIF($F$10:F14,F14,$Z$10:$Z$150)&gt;0,G14&amp;" "&amp;"CEZA",G14)</f>
        <v>0</v>
      </c>
      <c r="AD14" s="2" t="b">
        <f>IF(COUNTIF($AB$10:AB14,AB14)=1,IF(AB14&lt;&gt;"MALIN CİNSİ",IF(AB14&lt;&gt;0,ROW(AB14),"")))</f>
        <v>0</v>
      </c>
      <c r="AF14" s="18" t="e">
        <f ca="1">SMALL($AD$10:$AD$150,ROWS($A$1:A5))</f>
        <v>#NUM!</v>
      </c>
    </row>
    <row r="15" spans="1:34" s="2" customFormat="1" ht="24.95" customHeight="1" x14ac:dyDescent="0.25">
      <c r="A15" s="25">
        <v>6</v>
      </c>
      <c r="B15" s="25"/>
      <c r="C15" s="26"/>
      <c r="D15" s="23"/>
      <c r="E15" s="15"/>
      <c r="F15" s="25"/>
      <c r="G15" s="24"/>
      <c r="H15" s="70"/>
      <c r="I15" s="69"/>
      <c r="J15" s="3"/>
      <c r="K15" s="29">
        <f t="shared" si="0"/>
        <v>0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3">
        <f>IFERROR(IF(COUNTIF($F$10:F15,F15)=1,IF(SUMIF($F$10:$F$150,F15,$K$10:$K$150)&gt;=1000000,1000,SUMIF($F$10:$F$150,F15,$K$10:$K$150)*0.001),0),"")</f>
        <v>0</v>
      </c>
      <c r="Z15" s="3" t="str">
        <f t="shared" ca="1" si="1"/>
        <v/>
      </c>
      <c r="AA15" s="3" t="str">
        <f t="shared" si="2"/>
        <v/>
      </c>
      <c r="AB15" s="3">
        <f>IF(SUMIF($F$10:F15,F15,$Z$10:$Z$150)&gt;0,G15&amp;" "&amp;"CEZA",G15)</f>
        <v>0</v>
      </c>
      <c r="AD15" s="2" t="b">
        <f>IF(COUNTIF($AB$10:AB15,AB15)=1,IF(AB15&lt;&gt;"MALIN CİNSİ",IF(AB15&lt;&gt;0,ROW(AB15),"")))</f>
        <v>0</v>
      </c>
      <c r="AF15" s="18" t="e">
        <f ca="1">SMALL($AD$10:$AD$150,ROWS($A$1:A6))</f>
        <v>#NUM!</v>
      </c>
    </row>
    <row r="16" spans="1:34" s="2" customFormat="1" ht="24.95" customHeight="1" x14ac:dyDescent="0.25">
      <c r="A16" s="25">
        <v>7</v>
      </c>
      <c r="B16" s="25"/>
      <c r="C16" s="26"/>
      <c r="D16" s="23"/>
      <c r="E16" s="15"/>
      <c r="F16" s="25"/>
      <c r="G16" s="24"/>
      <c r="H16" s="70"/>
      <c r="I16" s="69"/>
      <c r="J16" s="3"/>
      <c r="K16" s="29">
        <f t="shared" si="0"/>
        <v>0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3">
        <f>IFERROR(IF(COUNTIF($F$10:F16,F16)=1,IF(SUMIF($F$10:$F$150,F16,$K$10:$K$150)&gt;=1000000,1000,SUMIF($F$10:$F$150,F16,$K$10:$K$150)*0.001),0),"")</f>
        <v>0</v>
      </c>
      <c r="Z16" s="3" t="str">
        <f t="shared" ca="1" si="1"/>
        <v/>
      </c>
      <c r="AA16" s="3" t="str">
        <f t="shared" si="2"/>
        <v/>
      </c>
      <c r="AB16" s="3">
        <f>IF(SUMIF($F$10:F16,F16,$Z$10:$Z$150)&gt;0,G16&amp;" "&amp;"CEZA",G16)</f>
        <v>0</v>
      </c>
      <c r="AD16" s="2" t="b">
        <f>IF(COUNTIF($AB$10:AB16,AB16)=1,IF(AB16&lt;&gt;"MALIN CİNSİ",IF(AB16&lt;&gt;0,ROW(AB16),"")))</f>
        <v>0</v>
      </c>
      <c r="AF16" s="18" t="e">
        <f ca="1">SMALL($AD$10:$AD$150,ROWS($A$1:A7))</f>
        <v>#NUM!</v>
      </c>
      <c r="AH16" s="4"/>
    </row>
    <row r="17" spans="1:34" s="2" customFormat="1" ht="24.95" customHeight="1" x14ac:dyDescent="0.25">
      <c r="A17" s="25">
        <v>8</v>
      </c>
      <c r="B17" s="25"/>
      <c r="C17" s="26"/>
      <c r="D17" s="23"/>
      <c r="E17" s="15"/>
      <c r="F17" s="25"/>
      <c r="G17" s="24"/>
      <c r="H17" s="70"/>
      <c r="I17" s="69"/>
      <c r="J17" s="3"/>
      <c r="K17" s="29">
        <f t="shared" si="0"/>
        <v>0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3">
        <f>IFERROR(IF(COUNTIF($F$10:F17,F17)=1,IF(SUMIF($F$10:$F$150,F17,$K$10:$K$150)&gt;=1000000,1000,SUMIF($F$10:$F$150,F17,$K$10:$K$150)*0.001),0),"")</f>
        <v>0</v>
      </c>
      <c r="Z17" s="3" t="str">
        <f t="shared" ca="1" si="1"/>
        <v/>
      </c>
      <c r="AA17" s="3" t="str">
        <f t="shared" si="2"/>
        <v/>
      </c>
      <c r="AB17" s="3">
        <f>IF(SUMIF($F$10:F17,F17,$Z$10:$Z$150)&gt;0,G17&amp;" "&amp;"CEZA",G17)</f>
        <v>0</v>
      </c>
      <c r="AD17" s="2" t="b">
        <f>IF(COUNTIF($AB$10:AB17,AB17)=1,IF(AB17&lt;&gt;"MALIN CİNSİ",IF(AB17&lt;&gt;0,ROW(AB17),"")))</f>
        <v>0</v>
      </c>
      <c r="AF17" s="18" t="e">
        <f ca="1">SMALL($AD$10:$AD$150,ROWS($A$1:A8))</f>
        <v>#NUM!</v>
      </c>
      <c r="AH17" s="4"/>
    </row>
    <row r="18" spans="1:34" s="2" customFormat="1" ht="24.95" customHeight="1" x14ac:dyDescent="0.25">
      <c r="A18" s="25">
        <v>9</v>
      </c>
      <c r="B18" s="25"/>
      <c r="C18" s="26"/>
      <c r="D18" s="23"/>
      <c r="E18" s="15"/>
      <c r="F18" s="25"/>
      <c r="G18" s="24"/>
      <c r="H18" s="70"/>
      <c r="I18" s="69"/>
      <c r="J18" s="3"/>
      <c r="K18" s="29">
        <f t="shared" si="0"/>
        <v>0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3">
        <f>IFERROR(IF(COUNTIF($F$10:F18,F18)=1,IF(SUMIF($F$10:$F$150,F18,$K$10:$K$150)&gt;=1000000,1000,SUMIF($F$10:$F$150,F18,$K$10:$K$150)*0.001),0),"")</f>
        <v>0</v>
      </c>
      <c r="Z18" s="3" t="str">
        <f t="shared" ca="1" si="1"/>
        <v/>
      </c>
      <c r="AA18" s="3" t="str">
        <f t="shared" si="2"/>
        <v/>
      </c>
      <c r="AB18" s="3">
        <f>IF(SUMIF($F$10:F18,F18,$Z$10:$Z$150)&gt;0,G18&amp;" "&amp;"CEZA",G18)</f>
        <v>0</v>
      </c>
      <c r="AD18" s="2" t="b">
        <f>IF(COUNTIF($AB$10:AB18,AB18)=1,IF(AB18&lt;&gt;"MALIN CİNSİ",IF(AB18&lt;&gt;0,ROW(AB18),"")))</f>
        <v>0</v>
      </c>
      <c r="AF18" s="18" t="e">
        <f ca="1">SMALL($AD$10:$AD$150,ROWS($A$1:A9))</f>
        <v>#NUM!</v>
      </c>
      <c r="AH18" s="4"/>
    </row>
    <row r="19" spans="1:34" s="2" customFormat="1" ht="24.95" customHeight="1" x14ac:dyDescent="0.25">
      <c r="A19" s="25">
        <v>10</v>
      </c>
      <c r="B19" s="25"/>
      <c r="C19" s="26"/>
      <c r="D19" s="23"/>
      <c r="E19" s="15"/>
      <c r="F19" s="25"/>
      <c r="G19" s="24"/>
      <c r="H19" s="70"/>
      <c r="I19" s="69"/>
      <c r="J19" s="3"/>
      <c r="K19" s="29">
        <f t="shared" si="0"/>
        <v>0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3">
        <f>IFERROR(IF(COUNTIF($F$10:F19,F19)=1,IF(SUMIF($F$10:$F$150,F19,$K$10:$K$150)&gt;=1000000,1000,SUMIF($F$10:$F$150,F19,$K$10:$K$150)*0.001),0),"")</f>
        <v>0</v>
      </c>
      <c r="Z19" s="3" t="str">
        <f t="shared" ca="1" si="1"/>
        <v/>
      </c>
      <c r="AA19" s="3" t="str">
        <f t="shared" si="2"/>
        <v/>
      </c>
      <c r="AB19" s="3">
        <f>IF(SUMIF($F$10:F19,F19,$Z$10:$Z$150)&gt;0,G19&amp;" "&amp;"CEZA",G19)</f>
        <v>0</v>
      </c>
      <c r="AD19" s="2" t="b">
        <f>IF(COUNTIF($AB$10:AB19,AB19)=1,IF(AB19&lt;&gt;"MALIN CİNSİ",IF(AB19&lt;&gt;0,ROW(AB19),"")))</f>
        <v>0</v>
      </c>
      <c r="AF19" s="18" t="e">
        <f ca="1">SMALL($AD$10:$AD$150,ROWS($A$1:A10))</f>
        <v>#NUM!</v>
      </c>
      <c r="AH19" s="4"/>
    </row>
    <row r="20" spans="1:34" s="2" customFormat="1" ht="24.95" customHeight="1" x14ac:dyDescent="0.25">
      <c r="A20" s="25">
        <v>11</v>
      </c>
      <c r="B20" s="25"/>
      <c r="C20" s="26"/>
      <c r="D20" s="23"/>
      <c r="E20" s="15"/>
      <c r="F20" s="25"/>
      <c r="G20" s="24"/>
      <c r="H20" s="70"/>
      <c r="I20" s="69"/>
      <c r="J20" s="3"/>
      <c r="K20" s="29">
        <f t="shared" si="0"/>
        <v>0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3">
        <f>IFERROR(IF(COUNTIF($F$10:F20,F20)=1,IF(SUMIF($F$10:$F$150,F20,$K$10:$K$150)&gt;=1000000,1000,SUMIF($F$10:$F$150,F20,$K$10:$K$150)*0.001),0),"")</f>
        <v>0</v>
      </c>
      <c r="Z20" s="3" t="str">
        <f t="shared" ca="1" si="1"/>
        <v/>
      </c>
      <c r="AA20" s="3" t="str">
        <f t="shared" si="2"/>
        <v/>
      </c>
      <c r="AB20" s="3">
        <f>IF(SUMIF($F$10:F20,F20,$Z$10:$Z$150)&gt;0,G20&amp;" "&amp;"CEZA",G20)</f>
        <v>0</v>
      </c>
      <c r="AD20" s="2" t="b">
        <f>IF(COUNTIF($AB$10:AB20,AB20)=1,IF(AB20&lt;&gt;"MALIN CİNSİ",IF(AB20&lt;&gt;0,ROW(AB20),"")))</f>
        <v>0</v>
      </c>
      <c r="AF20" s="18" t="e">
        <f ca="1">SMALL($AD$10:$AD$150,ROWS($A$1:A11))</f>
        <v>#NUM!</v>
      </c>
      <c r="AH20" s="4"/>
    </row>
    <row r="21" spans="1:34" s="2" customFormat="1" ht="24.95" customHeight="1" x14ac:dyDescent="0.25">
      <c r="A21" s="25">
        <v>12</v>
      </c>
      <c r="B21" s="25"/>
      <c r="C21" s="26"/>
      <c r="D21" s="23"/>
      <c r="E21" s="15"/>
      <c r="F21" s="25"/>
      <c r="G21" s="24"/>
      <c r="H21" s="70"/>
      <c r="I21" s="69"/>
      <c r="J21" s="3"/>
      <c r="K21" s="29">
        <f t="shared" si="0"/>
        <v>0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3">
        <f>IFERROR(IF(COUNTIF($F$10:F21,F21)=1,IF(SUMIF($F$10:$F$150,F21,$K$10:$K$150)&gt;=1000000,1000,SUMIF($F$10:$F$150,F21,$K$10:$K$150)*0.001),0),"")</f>
        <v>0</v>
      </c>
      <c r="Z21" s="3" t="str">
        <f t="shared" ca="1" si="1"/>
        <v/>
      </c>
      <c r="AA21" s="3" t="str">
        <f t="shared" si="2"/>
        <v/>
      </c>
      <c r="AB21" s="3">
        <f>IF(SUMIF($F$10:F21,F21,$Z$10:$Z$150)&gt;0,G21&amp;" "&amp;"CEZA",G21)</f>
        <v>0</v>
      </c>
      <c r="AD21" s="2" t="b">
        <f>IF(COUNTIF($AB$10:AB21,AB21)=1,IF(AB21&lt;&gt;"MALIN CİNSİ",IF(AB21&lt;&gt;0,ROW(AB21),"")))</f>
        <v>0</v>
      </c>
      <c r="AF21" s="18" t="e">
        <f ca="1">SMALL($AD$10:$AD$150,ROWS($A$1:A12))</f>
        <v>#NUM!</v>
      </c>
      <c r="AH21" s="4"/>
    </row>
    <row r="22" spans="1:34" s="2" customFormat="1" ht="24.95" customHeight="1" x14ac:dyDescent="0.25">
      <c r="A22" s="25">
        <v>13</v>
      </c>
      <c r="B22" s="25"/>
      <c r="C22" s="26"/>
      <c r="D22" s="23"/>
      <c r="E22" s="15"/>
      <c r="F22" s="25"/>
      <c r="G22" s="24"/>
      <c r="H22" s="70"/>
      <c r="I22" s="69"/>
      <c r="J22" s="3"/>
      <c r="K22" s="29">
        <f t="shared" si="0"/>
        <v>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3">
        <f>IFERROR(IF(COUNTIF($F$10:F22,F22)=1,IF(SUMIF($F$10:$F$150,F22,$K$10:$K$150)&gt;=1000000,1000,SUMIF($F$10:$F$150,F22,$K$10:$K$150)*0.001),0),"")</f>
        <v>0</v>
      </c>
      <c r="Z22" s="3" t="str">
        <f t="shared" ca="1" si="1"/>
        <v/>
      </c>
      <c r="AA22" s="3" t="str">
        <f t="shared" si="2"/>
        <v/>
      </c>
      <c r="AB22" s="3">
        <f>IF(SUMIF($F$10:F22,F22,$Z$10:$Z$150)&gt;0,G22&amp;" "&amp;"CEZA",G22)</f>
        <v>0</v>
      </c>
      <c r="AD22" s="2" t="b">
        <f>IF(COUNTIF($AB$10:AB22,AB22)=1,IF(AB22&lt;&gt;"MALIN CİNSİ",IF(AB22&lt;&gt;0,ROW(AB22),"")))</f>
        <v>0</v>
      </c>
      <c r="AF22" s="18" t="e">
        <f ca="1">SMALL($AD$10:$AD$150,ROWS($A$1:A13))</f>
        <v>#NUM!</v>
      </c>
      <c r="AH22" s="4"/>
    </row>
    <row r="23" spans="1:34" s="2" customFormat="1" ht="24.95" customHeight="1" x14ac:dyDescent="0.25">
      <c r="A23" s="25">
        <v>14</v>
      </c>
      <c r="B23" s="25"/>
      <c r="C23" s="26"/>
      <c r="D23" s="23"/>
      <c r="E23" s="15"/>
      <c r="F23" s="25"/>
      <c r="G23" s="24"/>
      <c r="H23" s="70"/>
      <c r="I23" s="69"/>
      <c r="J23" s="3"/>
      <c r="K23" s="29">
        <f t="shared" si="0"/>
        <v>0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3">
        <f>IFERROR(IF(COUNTIF($F$10:F23,F23)=1,IF(SUMIF($F$10:$F$150,F23,$K$10:$K$150)&gt;=1000000,1000,SUMIF($F$10:$F$150,F23,$K$10:$K$150)*0.001),0),"")</f>
        <v>0</v>
      </c>
      <c r="Z23" s="3" t="str">
        <f t="shared" ca="1" si="1"/>
        <v/>
      </c>
      <c r="AA23" s="3" t="str">
        <f t="shared" si="2"/>
        <v/>
      </c>
      <c r="AB23" s="3">
        <f>IF(SUMIF($F$10:F23,F23,$Z$10:$Z$150)&gt;0,G23&amp;" "&amp;"CEZA",G23)</f>
        <v>0</v>
      </c>
      <c r="AD23" s="2" t="b">
        <f>IF(COUNTIF($AB$10:AB23,AB23)=1,IF(AB23&lt;&gt;"MALIN CİNSİ",IF(AB23&lt;&gt;0,ROW(AB23),"")))</f>
        <v>0</v>
      </c>
      <c r="AF23" s="18" t="e">
        <f ca="1">SMALL($AD$10:$AD$150,ROWS($A$1:A14))</f>
        <v>#NUM!</v>
      </c>
      <c r="AH23" s="4"/>
    </row>
    <row r="24" spans="1:34" s="2" customFormat="1" ht="24.95" customHeight="1" x14ac:dyDescent="0.25">
      <c r="A24" s="25">
        <v>15</v>
      </c>
      <c r="B24" s="25"/>
      <c r="C24" s="26"/>
      <c r="D24" s="23"/>
      <c r="E24" s="15"/>
      <c r="F24" s="25"/>
      <c r="G24" s="24"/>
      <c r="H24" s="70"/>
      <c r="I24" s="69"/>
      <c r="J24" s="3"/>
      <c r="K24" s="29">
        <f t="shared" si="0"/>
        <v>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3">
        <f>IFERROR(IF(COUNTIF($F$10:F24,F24)=1,IF(SUMIF($F$10:$F$150,F24,$K$10:$K$150)&gt;=1000000,1000,SUMIF($F$10:$F$150,F24,$K$10:$K$150)*0.001),0),"")</f>
        <v>0</v>
      </c>
      <c r="Z24" s="3" t="str">
        <f t="shared" ca="1" si="1"/>
        <v/>
      </c>
      <c r="AA24" s="3" t="str">
        <f t="shared" si="2"/>
        <v/>
      </c>
      <c r="AB24" s="3">
        <f>IF(SUMIF($F$10:F24,F24,$Z$10:$Z$150)&gt;0,G24&amp;" "&amp;"CEZA",G24)</f>
        <v>0</v>
      </c>
      <c r="AD24" s="2" t="b">
        <f>IF(COUNTIF($AB$10:AB24,AB24)=1,IF(AB24&lt;&gt;"MALIN CİNSİ",IF(AB24&lt;&gt;0,ROW(AB24),"")))</f>
        <v>0</v>
      </c>
      <c r="AF24" s="18" t="e">
        <f ca="1">SMALL($AD$10:$AD$150,ROWS($A$1:A15))</f>
        <v>#NUM!</v>
      </c>
      <c r="AH24" s="4"/>
    </row>
    <row r="25" spans="1:34" s="2" customFormat="1" ht="24.95" customHeight="1" x14ac:dyDescent="0.25">
      <c r="A25" s="25">
        <v>16</v>
      </c>
      <c r="B25" s="25"/>
      <c r="C25" s="26"/>
      <c r="D25" s="23"/>
      <c r="E25" s="15"/>
      <c r="F25" s="25"/>
      <c r="G25" s="24"/>
      <c r="H25" s="70"/>
      <c r="I25" s="69"/>
      <c r="J25" s="3"/>
      <c r="K25" s="29">
        <f t="shared" si="0"/>
        <v>0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3">
        <f>IFERROR(IF(COUNTIF($F$10:F25,F25)=1,IF(SUMIF($F$10:$F$150,F25,$K$10:$K$150)&gt;=1000000,1000,SUMIF($F$10:$F$150,F25,$K$10:$K$150)*0.001),0),"")</f>
        <v>0</v>
      </c>
      <c r="Z25" s="3" t="str">
        <f t="shared" ca="1" si="1"/>
        <v/>
      </c>
      <c r="AA25" s="3" t="str">
        <f t="shared" si="2"/>
        <v/>
      </c>
      <c r="AB25" s="3">
        <f>IF(SUMIF($F$10:F25,F25,$Z$10:$Z$150)&gt;0,G25&amp;" "&amp;"CEZA",G25)</f>
        <v>0</v>
      </c>
      <c r="AD25" s="2" t="b">
        <f>IF(COUNTIF($AB$10:AB25,AB25)=1,IF(AB25&lt;&gt;"MALIN CİNSİ",IF(AB25&lt;&gt;0,ROW(AB25),"")))</f>
        <v>0</v>
      </c>
      <c r="AF25" s="18" t="e">
        <f ca="1">SMALL($AD$10:$AD$150,ROWS($A$1:A16))</f>
        <v>#NUM!</v>
      </c>
      <c r="AH25" s="4"/>
    </row>
    <row r="26" spans="1:34" s="2" customFormat="1" ht="24.95" customHeight="1" x14ac:dyDescent="0.25">
      <c r="A26" s="25">
        <v>17</v>
      </c>
      <c r="B26" s="25"/>
      <c r="C26" s="26"/>
      <c r="D26" s="23"/>
      <c r="E26" s="15"/>
      <c r="F26" s="25"/>
      <c r="G26" s="24"/>
      <c r="H26" s="70"/>
      <c r="I26" s="69"/>
      <c r="J26" s="3"/>
      <c r="K26" s="29">
        <f t="shared" si="0"/>
        <v>0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3">
        <f>IFERROR(IF(COUNTIF($F$10:F26,F26)=1,IF(SUMIF($F$10:$F$150,F26,$K$10:$K$150)&gt;=1000000,1000,SUMIF($F$10:$F$150,F26,$K$10:$K$150)*0.001),0),"")</f>
        <v>0</v>
      </c>
      <c r="Z26" s="3" t="str">
        <f t="shared" ca="1" si="1"/>
        <v/>
      </c>
      <c r="AA26" s="3" t="str">
        <f t="shared" si="2"/>
        <v/>
      </c>
      <c r="AB26" s="3">
        <f>IF(SUMIF($F$10:F26,F26,$Z$10:$Z$150)&gt;0,G26&amp;" "&amp;"CEZA",G26)</f>
        <v>0</v>
      </c>
      <c r="AD26" s="2" t="b">
        <f>IF(COUNTIF($AB$10:AB26,AB26)=1,IF(AB26&lt;&gt;"MALIN CİNSİ",IF(AB26&lt;&gt;0,ROW(AB26),"")))</f>
        <v>0</v>
      </c>
      <c r="AF26" s="18" t="e">
        <f ca="1">SMALL($AD$10:$AD$150,ROWS($A$1:A17))</f>
        <v>#NUM!</v>
      </c>
      <c r="AH26" s="4"/>
    </row>
    <row r="27" spans="1:34" s="2" customFormat="1" ht="24.95" customHeight="1" x14ac:dyDescent="0.25">
      <c r="A27" s="25">
        <v>18</v>
      </c>
      <c r="B27" s="25"/>
      <c r="C27" s="26"/>
      <c r="D27" s="23"/>
      <c r="E27" s="15"/>
      <c r="F27" s="25"/>
      <c r="G27" s="24"/>
      <c r="H27" s="70"/>
      <c r="I27" s="69"/>
      <c r="J27" s="3"/>
      <c r="K27" s="29">
        <f t="shared" si="0"/>
        <v>0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3">
        <f>IFERROR(IF(COUNTIF($F$10:F27,F27)=1,IF(SUMIF($F$10:$F$150,F27,$K$10:$K$150)&gt;=1000000,1000,SUMIF($F$10:$F$150,F27,$K$10:$K$150)*0.001),0),"")</f>
        <v>0</v>
      </c>
      <c r="Z27" s="3" t="str">
        <f t="shared" ca="1" si="1"/>
        <v/>
      </c>
      <c r="AA27" s="3" t="str">
        <f t="shared" si="2"/>
        <v/>
      </c>
      <c r="AB27" s="3">
        <f>IF(SUMIF($F$10:F27,F27,$Z$10:$Z$150)&gt;0,G27&amp;" "&amp;"CEZA",G27)</f>
        <v>0</v>
      </c>
      <c r="AD27" s="2" t="b">
        <f>IF(COUNTIF($AB$10:AB27,AB27)=1,IF(AB27&lt;&gt;"MALIN CİNSİ",IF(AB27&lt;&gt;0,ROW(AB27),"")))</f>
        <v>0</v>
      </c>
      <c r="AF27" s="18" t="e">
        <f ca="1">SMALL($AD$10:$AD$150,ROWS($A$1:A18))</f>
        <v>#NUM!</v>
      </c>
      <c r="AH27" s="4"/>
    </row>
    <row r="28" spans="1:34" s="2" customFormat="1" ht="24.95" customHeight="1" x14ac:dyDescent="0.25">
      <c r="A28" s="25">
        <v>19</v>
      </c>
      <c r="B28" s="25"/>
      <c r="C28" s="26"/>
      <c r="D28" s="23"/>
      <c r="E28" s="15"/>
      <c r="F28" s="25"/>
      <c r="G28" s="24"/>
      <c r="H28" s="70"/>
      <c r="I28" s="69"/>
      <c r="J28" s="3"/>
      <c r="K28" s="29">
        <f t="shared" si="0"/>
        <v>0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3">
        <f>IFERROR(IF(COUNTIF($F$10:F28,F28)=1,IF(SUMIF($F$10:$F$150,F28,$K$10:$K$150)&gt;=1000000,1000,SUMIF($F$10:$F$150,F28,$K$10:$K$150)*0.001),0),"")</f>
        <v>0</v>
      </c>
      <c r="Z28" s="3" t="str">
        <f t="shared" ca="1" si="1"/>
        <v/>
      </c>
      <c r="AA28" s="3" t="str">
        <f t="shared" si="2"/>
        <v/>
      </c>
      <c r="AB28" s="3">
        <f>IF(SUMIF($F$10:F28,F28,$Z$10:$Z$150)&gt;0,G28&amp;" "&amp;"CEZA",G28)</f>
        <v>0</v>
      </c>
      <c r="AD28" s="2" t="b">
        <f>IF(COUNTIF($AB$10:AB28,AB28)=1,IF(AB28&lt;&gt;"MALIN CİNSİ",IF(AB28&lt;&gt;0,ROW(AB28),"")))</f>
        <v>0</v>
      </c>
      <c r="AF28" s="18" t="e">
        <f ca="1">SMALL($AD$10:$AD$150,ROWS($A$1:A19))</f>
        <v>#NUM!</v>
      </c>
      <c r="AH28" s="4"/>
    </row>
    <row r="29" spans="1:34" s="2" customFormat="1" ht="24.95" customHeight="1" x14ac:dyDescent="0.25">
      <c r="A29" s="25">
        <v>20</v>
      </c>
      <c r="B29" s="25"/>
      <c r="C29" s="26"/>
      <c r="D29" s="23"/>
      <c r="E29" s="15"/>
      <c r="F29" s="25"/>
      <c r="G29" s="24"/>
      <c r="H29" s="70"/>
      <c r="I29" s="69"/>
      <c r="J29" s="3"/>
      <c r="K29" s="29">
        <f t="shared" si="0"/>
        <v>0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3">
        <f>IFERROR(IF(COUNTIF($F$10:F29,F29)=1,IF(SUMIF($F$10:$F$150,F29,$K$10:$K$150)&gt;=1000000,1000,SUMIF($F$10:$F$150,F29,$K$10:$K$150)*0.001),0),"")</f>
        <v>0</v>
      </c>
      <c r="Z29" s="3" t="str">
        <f t="shared" ca="1" si="1"/>
        <v/>
      </c>
      <c r="AA29" s="3" t="str">
        <f t="shared" si="2"/>
        <v/>
      </c>
      <c r="AB29" s="3">
        <f>IF(SUMIF($F$10:F29,F29,$Z$10:$Z$150)&gt;0,G29&amp;" "&amp;"CEZA",G29)</f>
        <v>0</v>
      </c>
      <c r="AD29" s="2" t="b">
        <f>IF(COUNTIF($AB$10:AB29,AB29)=1,IF(AB29&lt;&gt;"MALIN CİNSİ",IF(AB29&lt;&gt;0,ROW(AB29),"")))</f>
        <v>0</v>
      </c>
      <c r="AF29" s="18" t="e">
        <f ca="1">SMALL($AD$10:$AD$150,ROWS($A$1:A20))</f>
        <v>#NUM!</v>
      </c>
      <c r="AH29" s="4"/>
    </row>
    <row r="30" spans="1:34" s="2" customFormat="1" ht="24.95" customHeight="1" x14ac:dyDescent="0.25">
      <c r="A30" s="25">
        <v>21</v>
      </c>
      <c r="B30" s="25"/>
      <c r="C30" s="26"/>
      <c r="D30" s="23"/>
      <c r="E30" s="15"/>
      <c r="F30" s="25"/>
      <c r="G30" s="24"/>
      <c r="H30" s="70"/>
      <c r="I30" s="69"/>
      <c r="J30" s="3"/>
      <c r="K30" s="29">
        <f t="shared" si="0"/>
        <v>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3">
        <f>IFERROR(IF(COUNTIF($F$10:F30,F30)=1,IF(SUMIF($F$10:$F$150,F30,$K$10:$K$150)&gt;=1000000,1000,SUMIF($F$10:$F$150,F30,$K$10:$K$150)*0.001),0),"")</f>
        <v>0</v>
      </c>
      <c r="Z30" s="3" t="str">
        <f t="shared" ca="1" si="1"/>
        <v/>
      </c>
      <c r="AA30" s="3" t="str">
        <f t="shared" si="2"/>
        <v/>
      </c>
      <c r="AB30" s="3">
        <f>IF(SUMIF($F$10:F30,F30,$Z$10:$Z$150)&gt;0,G30&amp;" "&amp;"CEZA",G30)</f>
        <v>0</v>
      </c>
      <c r="AD30" s="2" t="b">
        <f>IF(COUNTIF($AB$10:AB30,AB30)=1,IF(AB30&lt;&gt;"MALIN CİNSİ",IF(AB30&lt;&gt;0,ROW(AB30),"")))</f>
        <v>0</v>
      </c>
      <c r="AF30" s="18" t="e">
        <f ca="1">SMALL($AD$10:$AD$150,ROWS($A$1:A21))</f>
        <v>#NUM!</v>
      </c>
      <c r="AH30" s="4"/>
    </row>
    <row r="31" spans="1:34" s="2" customFormat="1" ht="24.95" customHeight="1" x14ac:dyDescent="0.25">
      <c r="A31" s="25">
        <v>22</v>
      </c>
      <c r="B31" s="25"/>
      <c r="C31" s="26"/>
      <c r="D31" s="23"/>
      <c r="E31" s="15"/>
      <c r="F31" s="25"/>
      <c r="G31" s="24"/>
      <c r="H31" s="70"/>
      <c r="I31" s="69"/>
      <c r="J31" s="3"/>
      <c r="K31" s="29">
        <f t="shared" si="0"/>
        <v>0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3">
        <f>IFERROR(IF(COUNTIF($F$10:F31,F31)=1,IF(SUMIF($F$10:$F$150,F31,$K$10:$K$150)&gt;=1000000,1000,SUMIF($F$10:$F$150,F31,$K$10:$K$150)*0.001),0),"")</f>
        <v>0</v>
      </c>
      <c r="Z31" s="3" t="str">
        <f t="shared" ca="1" si="1"/>
        <v/>
      </c>
      <c r="AA31" s="3" t="str">
        <f t="shared" si="2"/>
        <v/>
      </c>
      <c r="AB31" s="3">
        <f>IF(SUMIF($F$10:F31,F31,$Z$10:$Z$150)&gt;0,G31&amp;" "&amp;"CEZA",G31)</f>
        <v>0</v>
      </c>
      <c r="AD31" s="2" t="b">
        <f>IF(COUNTIF($AB$10:AB31,AB31)=1,IF(AB31&lt;&gt;"MALIN CİNSİ",IF(AB31&lt;&gt;0,ROW(AB31),"")))</f>
        <v>0</v>
      </c>
      <c r="AF31" s="18" t="e">
        <f ca="1">SMALL($AD$10:$AD$150,ROWS($A$1:A22))</f>
        <v>#NUM!</v>
      </c>
    </row>
    <row r="32" spans="1:34" s="2" customFormat="1" ht="24.95" customHeight="1" x14ac:dyDescent="0.25">
      <c r="A32" s="25">
        <v>23</v>
      </c>
      <c r="B32" s="25"/>
      <c r="C32" s="26"/>
      <c r="D32" s="23"/>
      <c r="E32" s="15"/>
      <c r="F32" s="25"/>
      <c r="G32" s="24"/>
      <c r="H32" s="70"/>
      <c r="I32" s="69"/>
      <c r="J32" s="3"/>
      <c r="K32" s="29">
        <f t="shared" si="0"/>
        <v>0</v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3">
        <f>IFERROR(IF(COUNTIF($F$10:F32,F32)=1,IF(SUMIF($F$10:$F$150,F32,$K$10:$K$150)&gt;=1000000,1000,SUMIF($F$10:$F$150,F32,$K$10:$K$150)*0.001),0),"")</f>
        <v>0</v>
      </c>
      <c r="Z32" s="3" t="str">
        <f t="shared" ca="1" si="1"/>
        <v/>
      </c>
      <c r="AA32" s="3" t="str">
        <f t="shared" si="2"/>
        <v/>
      </c>
      <c r="AB32" s="3">
        <f>IF(SUMIF($F$10:F32,F32,$Z$10:$Z$150)&gt;0,G32&amp;" "&amp;"CEZA",G32)</f>
        <v>0</v>
      </c>
      <c r="AD32" s="2" t="b">
        <f>IF(COUNTIF($AB$10:AB32,AB32)=1,IF(AB32&lt;&gt;"MALIN CİNSİ",IF(AB32&lt;&gt;0,ROW(AB32),"")))</f>
        <v>0</v>
      </c>
      <c r="AF32" s="18" t="e">
        <f ca="1">SMALL($AD$10:$AD$150,ROWS($A$1:A23))</f>
        <v>#NUM!</v>
      </c>
    </row>
    <row r="33" spans="1:32" s="2" customFormat="1" ht="24.95" customHeight="1" x14ac:dyDescent="0.25">
      <c r="A33" s="25">
        <v>24</v>
      </c>
      <c r="B33" s="25"/>
      <c r="C33" s="26"/>
      <c r="D33" s="23"/>
      <c r="E33" s="15"/>
      <c r="F33" s="25"/>
      <c r="G33" s="24"/>
      <c r="H33" s="70"/>
      <c r="I33" s="69"/>
      <c r="J33" s="3"/>
      <c r="K33" s="29">
        <f t="shared" si="0"/>
        <v>0</v>
      </c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3">
        <f>IFERROR(IF(COUNTIF($F$10:F33,F33)=1,IF(SUMIF($F$10:$F$150,F33,$K$10:$K$150)&gt;=1000000,1000,SUMIF($F$10:$F$150,F33,$K$10:$K$150)*0.001),0),"")</f>
        <v>0</v>
      </c>
      <c r="Z33" s="3" t="str">
        <f t="shared" ca="1" si="1"/>
        <v/>
      </c>
      <c r="AA33" s="3" t="str">
        <f t="shared" si="2"/>
        <v/>
      </c>
      <c r="AB33" s="3">
        <f>IF(SUMIF($F$10:F33,F33,$Z$10:$Z$150)&gt;0,G33&amp;" "&amp;"CEZA",G33)</f>
        <v>0</v>
      </c>
      <c r="AD33" s="2" t="b">
        <f>IF(COUNTIF($AB$10:AB33,AB33)=1,IF(AB33&lt;&gt;"MALIN CİNSİ",IF(AB33&lt;&gt;0,ROW(AB33),"")))</f>
        <v>0</v>
      </c>
      <c r="AF33" s="18" t="e">
        <f ca="1">SMALL($AD$10:$AD$150,ROWS($A$1:A24))</f>
        <v>#NUM!</v>
      </c>
    </row>
    <row r="34" spans="1:32" s="2" customFormat="1" ht="24.95" customHeight="1" x14ac:dyDescent="0.25">
      <c r="A34" s="25">
        <v>25</v>
      </c>
      <c r="B34" s="25"/>
      <c r="C34" s="26"/>
      <c r="D34" s="23"/>
      <c r="E34" s="15"/>
      <c r="F34" s="25"/>
      <c r="G34" s="24"/>
      <c r="H34" s="70"/>
      <c r="I34" s="69"/>
      <c r="J34" s="3"/>
      <c r="K34" s="29">
        <f t="shared" si="0"/>
        <v>0</v>
      </c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3">
        <f>IFERROR(IF(COUNTIF($F$10:F34,F34)=1,IF(SUMIF($F$10:$F$150,F34,$K$10:$K$150)&gt;=1000000,1000,SUMIF($F$10:$F$150,F34,$K$10:$K$150)*0.001),0),"")</f>
        <v>0</v>
      </c>
      <c r="Z34" s="3" t="str">
        <f t="shared" ca="1" si="1"/>
        <v/>
      </c>
      <c r="AA34" s="3" t="str">
        <f t="shared" si="2"/>
        <v/>
      </c>
      <c r="AB34" s="3">
        <f>IF(SUMIF($F$10:F34,F34,$Z$10:$Z$150)&gt;0,G34&amp;" "&amp;"CEZA",G34)</f>
        <v>0</v>
      </c>
      <c r="AD34" s="2" t="b">
        <f>IF(COUNTIF($AB$10:AB34,AB34)=1,IF(AB34&lt;&gt;"MALIN CİNSİ",IF(AB34&lt;&gt;0,ROW(AB34),"")))</f>
        <v>0</v>
      </c>
      <c r="AF34" s="18" t="e">
        <f ca="1">SMALL($AD$10:$AD$150,ROWS($A$1:A25))</f>
        <v>#NUM!</v>
      </c>
    </row>
    <row r="35" spans="1:32" s="2" customFormat="1" ht="24.95" customHeight="1" x14ac:dyDescent="0.25">
      <c r="A35" s="16" t="s">
        <v>28</v>
      </c>
      <c r="B35" s="6"/>
      <c r="C35" s="7"/>
      <c r="D35" s="6"/>
      <c r="E35" s="8"/>
      <c r="F35" s="6"/>
      <c r="G35" s="9"/>
      <c r="H35" s="68">
        <f>SUM(H10:H34)</f>
        <v>0</v>
      </c>
      <c r="I35" s="67">
        <f>SUM(I10:I34)</f>
        <v>0</v>
      </c>
      <c r="J35" s="14" t="s">
        <v>4</v>
      </c>
      <c r="K35" s="34">
        <f>SUM(K10:K34)</f>
        <v>0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3">
        <f>IFERROR(IF(COUNTIF($F$10:F35,F35)=1,IF(SUMIF($F$10:$F$150,F35,$K$10:$K$150)&gt;=1000000,1000,SUMIF($F$10:$F$150,F35,$K$10:$K$150)*0.001),0),"")</f>
        <v>0</v>
      </c>
      <c r="Z35" s="3" t="str">
        <f t="shared" ca="1" si="1"/>
        <v/>
      </c>
      <c r="AA35" s="3" t="str">
        <f t="shared" si="2"/>
        <v/>
      </c>
      <c r="AB35" s="3">
        <f>IF(SUMIF($F$10:F35,F35,$Z$10:$Z$150)&gt;0,G35&amp;" "&amp;"CEZA",G35)</f>
        <v>0</v>
      </c>
      <c r="AD35" s="2" t="b">
        <f>IF(COUNTIF($AB$10:AB35,AB35)=1,IF(AB35&lt;&gt;"MALIN CİNSİ",IF(AB35&lt;&gt;0,ROW(AB35),"")))</f>
        <v>0</v>
      </c>
      <c r="AF35" s="18" t="e">
        <f ca="1">SMALL($AD$10:$AD$150,ROWS($A$1:A26))</f>
        <v>#NUM!</v>
      </c>
    </row>
    <row r="36" spans="1:32" s="2" customForma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3">
        <f>IFERROR(IF(COUNTIF($F$10:F36,F36)=1,IF(SUMIF($F$10:$F$150,F36,$K$10:$K$150)&gt;=1000000,1000,SUMIF($F$10:$F$150,F36,$K$10:$K$150)*0.001),0),"")</f>
        <v>0</v>
      </c>
      <c r="Z36" s="3" t="str">
        <f t="shared" ca="1" si="1"/>
        <v/>
      </c>
      <c r="AA36" s="3" t="str">
        <f t="shared" si="2"/>
        <v/>
      </c>
      <c r="AB36" s="3">
        <f>IF(SUMIF($F$10:F36,F36,$Z$10:$Z$150)&gt;0,G36&amp;" "&amp;"CEZA",G36)</f>
        <v>0</v>
      </c>
      <c r="AD36" s="2" t="b">
        <f>IF(COUNTIF($AB$10:AB36,AB36)=1,IF(AB36&lt;&gt;"MALIN CİNSİ",IF(AB36&lt;&gt;0,ROW(AB36),"")))</f>
        <v>0</v>
      </c>
      <c r="AF36" s="18" t="e">
        <f ca="1">SMALL($AD$10:$AD$150,ROWS($A$1:A27))</f>
        <v>#NUM!</v>
      </c>
    </row>
    <row r="37" spans="1:32" s="2" customFormat="1" ht="17.25" customHeight="1" thickBot="1" x14ac:dyDescent="0.3">
      <c r="A37" s="10"/>
      <c r="B37" s="10"/>
      <c r="C37" s="11"/>
      <c r="D37" s="10"/>
      <c r="E37" s="12"/>
      <c r="F37" s="10"/>
      <c r="G37" s="13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3">
        <f>IFERROR(IF(COUNTIF($F$10:F37,F37)=1,IF(SUMIF($F$10:$F$150,F37,$K$10:$K$150)&gt;=1000000,1000,SUMIF($F$10:$F$150,F37,$K$10:$K$150)*0.001),0),"")</f>
        <v>0</v>
      </c>
      <c r="Z37" s="3" t="str">
        <f t="shared" ca="1" si="1"/>
        <v/>
      </c>
      <c r="AA37" s="3" t="str">
        <f t="shared" si="2"/>
        <v/>
      </c>
      <c r="AB37" s="3">
        <f>IF(SUMIF($F$10:F37,F37,$Z$10:$Z$150)&gt;0,G37&amp;" "&amp;"CEZA",G37)</f>
        <v>0</v>
      </c>
      <c r="AD37" s="2" t="b">
        <f>IF(COUNTIF($AB$10:AB37,AB37)=1,IF(AB37&lt;&gt;"MALIN CİNSİ",IF(AB37&lt;&gt;0,ROW(AB37),"")))</f>
        <v>0</v>
      </c>
      <c r="AF37" s="18" t="e">
        <f ca="1">SMALL($AD$10:$AD$150,ROWS($A$1:A28))</f>
        <v>#NUM!</v>
      </c>
    </row>
    <row r="38" spans="1:32" s="2" customFormat="1" ht="17.25" customHeight="1" x14ac:dyDescent="0.25">
      <c r="A38" s="51" t="s">
        <v>5</v>
      </c>
      <c r="B38" s="52"/>
      <c r="C38" s="52"/>
      <c r="D38" s="52"/>
      <c r="E38" s="52"/>
      <c r="F38" s="52"/>
      <c r="G38" s="52"/>
      <c r="H38" s="52"/>
      <c r="I38" s="52"/>
      <c r="J38" s="52"/>
      <c r="K38" s="53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3">
        <f>IFERROR(IF(COUNTIF($F$10:F38,F38)=1,IF(SUMIF($F$10:$F$150,F38,$K$10:$K$150)&gt;=1000000,1000,SUMIF($F$10:$F$150,F38,$K$10:$K$150)*0.001),0),"")</f>
        <v>0</v>
      </c>
      <c r="Z38" s="3" t="str">
        <f t="shared" ca="1" si="1"/>
        <v/>
      </c>
      <c r="AA38" s="3" t="str">
        <f t="shared" si="2"/>
        <v/>
      </c>
      <c r="AB38" s="3">
        <f>IF(SUMIF($F$10:F38,F38,$Z$10:$Z$150)&gt;0,G38&amp;" "&amp;"CEZA",G38)</f>
        <v>0</v>
      </c>
      <c r="AD38" s="2" t="b">
        <f>IF(COUNTIF($AB$10:AB38,AB38)=1,IF(AB38&lt;&gt;"MALIN CİNSİ",IF(AB38&lt;&gt;0,ROW(AB38),"")))</f>
        <v>0</v>
      </c>
      <c r="AF38" s="18" t="e">
        <f ca="1">SMALL($AD$10:$AD$150,ROWS($A$1:A29))</f>
        <v>#NUM!</v>
      </c>
    </row>
    <row r="39" spans="1:32" s="2" customFormat="1" ht="4.5" customHeight="1" x14ac:dyDescent="0.25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6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3">
        <f>IFERROR(IF(COUNTIF($F$10:F39,F39)=1,IF(SUMIF($F$10:$F$150,F39,$K$10:$K$150)&gt;=1000000,1000,SUMIF($F$10:$F$150,F39,$K$10:$K$150)*0.001),0),"")</f>
        <v>0</v>
      </c>
      <c r="Z39" s="3" t="str">
        <f t="shared" ca="1" si="1"/>
        <v/>
      </c>
      <c r="AA39" s="3" t="str">
        <f t="shared" si="2"/>
        <v/>
      </c>
      <c r="AB39" s="3">
        <f>IF(SUMIF($F$10:F39,F39,$Z$10:$Z$150)&gt;0,G39&amp;" "&amp;"CEZA",G39)</f>
        <v>0</v>
      </c>
      <c r="AD39" s="2" t="b">
        <f>IF(COUNTIF($AB$10:AB39,AB39)=1,IF(AB39&lt;&gt;"MALIN CİNSİ",IF(AB39&lt;&gt;0,ROW(AB39),"")))</f>
        <v>0</v>
      </c>
      <c r="AF39" s="18" t="e">
        <f ca="1">SMALL($AD$10:$AD$150,ROWS($A$1:A30))</f>
        <v>#NUM!</v>
      </c>
    </row>
    <row r="40" spans="1:32" s="2" customFormat="1" ht="17.25" customHeight="1" x14ac:dyDescent="0.25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6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3">
        <f>IFERROR(IF(COUNTIF($F$10:F40,F40)=1,IF(SUMIF($F$10:$F$150,F40,$K$10:$K$150)&gt;=1000000,1000,SUMIF($F$10:$F$150,F40,$K$10:$K$150)*0.001),0),"")</f>
        <v>0</v>
      </c>
      <c r="Z40" s="3" t="str">
        <f t="shared" ca="1" si="1"/>
        <v/>
      </c>
      <c r="AA40" s="3" t="str">
        <f t="shared" si="2"/>
        <v/>
      </c>
      <c r="AB40" s="3">
        <f>IF(SUMIF($F$10:F40,F40,$Z$10:$Z$150)&gt;0,G40&amp;" "&amp;"CEZA",G40)</f>
        <v>0</v>
      </c>
      <c r="AD40" s="2" t="b">
        <f>IF(COUNTIF($AB$10:AB40,AB40)=1,IF(AB40&lt;&gt;"MALIN CİNSİ",IF(AB40&lt;&gt;0,ROW(AB40),"")))</f>
        <v>0</v>
      </c>
      <c r="AF40" s="18" t="e">
        <f ca="1">SMALL($AD$10:$AD$150,ROWS($A$1:A31))</f>
        <v>#NUM!</v>
      </c>
    </row>
    <row r="41" spans="1:32" s="2" customFormat="1" ht="17.25" customHeight="1" x14ac:dyDescent="0.25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6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3">
        <f>IFERROR(IF(COUNTIF($F$10:F41,F41)=1,IF(SUMIF($F$10:$F$150,F41,$K$10:$K$150)&gt;=1000000,1000,SUMIF($F$10:$F$150,F41,$K$10:$K$150)*0.001),0),"")</f>
        <v>0</v>
      </c>
      <c r="Z41" s="3" t="str">
        <f t="shared" ca="1" si="1"/>
        <v/>
      </c>
      <c r="AA41" s="3" t="str">
        <f t="shared" si="2"/>
        <v/>
      </c>
      <c r="AB41" s="3">
        <f>IF(SUMIF($F$10:F41,F41,$Z$10:$Z$150)&gt;0,G41&amp;" "&amp;"CEZA",G41)</f>
        <v>0</v>
      </c>
      <c r="AD41" s="2" t="b">
        <f>IF(COUNTIF($AB$10:AB41,AB41)=1,IF(AB41&lt;&gt;"MALIN CİNSİ",IF(AB41&lt;&gt;0,ROW(AB41),"")))</f>
        <v>0</v>
      </c>
      <c r="AF41" s="18" t="e">
        <f ca="1">SMALL($AD$10:$AD$150,ROWS($A$1:A32))</f>
        <v>#NUM!</v>
      </c>
    </row>
    <row r="42" spans="1:32" s="2" customFormat="1" ht="39.75" customHeight="1" thickBot="1" x14ac:dyDescent="0.3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3">
        <f>IFERROR(IF(COUNTIF($F$10:F42,F42)=1,IF(SUMIF($F$10:$F$150,F42,$K$10:$K$150)&gt;=1000000,1000,SUMIF($F$10:$F$150,F42,$K$10:$K$150)*0.001),0),"")</f>
        <v>0</v>
      </c>
      <c r="Z42" s="3" t="str">
        <f t="shared" ca="1" si="1"/>
        <v/>
      </c>
      <c r="AA42" s="3" t="str">
        <f t="shared" si="2"/>
        <v/>
      </c>
      <c r="AB42" s="3">
        <f>IF(SUMIF($F$10:F42,F42,$Z$10:$Z$150)&gt;0,G42&amp;" "&amp;"CEZA",G42)</f>
        <v>0</v>
      </c>
      <c r="AD42" s="2" t="b">
        <f>IF(COUNTIF($AB$10:AB42,AB42)=1,IF(AB42&lt;&gt;"MALIN CİNSİ",IF(AB42&lt;&gt;0,ROW(AB42),"")))</f>
        <v>0</v>
      </c>
      <c r="AF42" s="18" t="e">
        <f ca="1">SMALL($AD$10:$AD$150,ROWS($A$1:A33))</f>
        <v>#NUM!</v>
      </c>
    </row>
    <row r="43" spans="1:32" s="2" customFormat="1" ht="24.95" customHeight="1" x14ac:dyDescent="0.25">
      <c r="A43" s="60" t="s">
        <v>7</v>
      </c>
      <c r="B43" s="60"/>
      <c r="C43" s="60"/>
      <c r="D43" s="60"/>
      <c r="E43" s="60"/>
      <c r="F43" s="60"/>
      <c r="G43" s="60"/>
      <c r="H43" s="61" t="s">
        <v>11</v>
      </c>
      <c r="I43" s="61"/>
      <c r="J43" s="61"/>
      <c r="K43" s="6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3">
        <f>IFERROR(IF(COUNTIF($F$10:F43,F43)=1,IF(SUMIF($F$10:$F$150,F43,$K$10:$K$150)&gt;=1000000,1000,SUMIF($F$10:$F$150,F43,$K$10:$K$150)*0.001),0),"")</f>
        <v>0</v>
      </c>
      <c r="Z43" s="3" t="str">
        <f t="shared" ca="1" si="1"/>
        <v/>
      </c>
      <c r="AA43" s="3" t="str">
        <f t="shared" si="2"/>
        <v/>
      </c>
      <c r="AB43" s="3">
        <f>IF(SUMIF($F$10:F43,F43,$Z$10:$Z$150)&gt;0,G43&amp;" "&amp;"CEZA",G43)</f>
        <v>0</v>
      </c>
      <c r="AD43" s="2" t="b">
        <f>IF(COUNTIF($AB$10:AB43,AB43)=1,IF(AB43&lt;&gt;"MALIN CİNSİ",IF(AB43&lt;&gt;0,ROW(AB43),"")))</f>
        <v>0</v>
      </c>
      <c r="AF43" s="18" t="e">
        <f ca="1">SMALL($AD$10:$AD$150,ROWS($A$1:A34))</f>
        <v>#NUM!</v>
      </c>
    </row>
    <row r="44" spans="1:32" s="2" customFormat="1" ht="24.95" customHeight="1" x14ac:dyDescent="0.25">
      <c r="A44" s="38">
        <f>A7</f>
        <v>0</v>
      </c>
      <c r="B44" s="39"/>
      <c r="C44" s="39"/>
      <c r="D44" s="39"/>
      <c r="E44" s="39"/>
      <c r="F44" s="39"/>
      <c r="G44" s="40"/>
      <c r="H44" s="41">
        <f>H7</f>
        <v>0</v>
      </c>
      <c r="I44" s="41"/>
      <c r="J44" s="41"/>
      <c r="K44" s="41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3">
        <f>IFERROR(IF(COUNTIF($F$10:F44,F44)=1,IF(SUMIF($F$10:$F$150,F44,$K$10:$K$150)&gt;=1000000,1000,SUMIF($F$10:$F$150,F44,$K$10:$K$150)*0.001),0),"")</f>
        <v>0</v>
      </c>
      <c r="Z44" s="3" t="str">
        <f t="shared" ca="1" si="1"/>
        <v/>
      </c>
      <c r="AA44" s="3" t="str">
        <f t="shared" si="2"/>
        <v/>
      </c>
      <c r="AB44" s="3">
        <f>IF(SUMIF($F$10:F44,F44,$Z$10:$Z$150)&gt;0,G44&amp;" "&amp;"CEZA",G44)</f>
        <v>0</v>
      </c>
      <c r="AD44" s="2" t="b">
        <f>IF(COUNTIF($AB$10:AB44,AB44)=1,IF(AB44&lt;&gt;"MALIN CİNSİ",IF(AB44&lt;&gt;0,ROW(AB44),"")))</f>
        <v>0</v>
      </c>
      <c r="AF44" s="18" t="e">
        <f ca="1">SMALL($AD$10:$AD$150,ROWS($A$1:A35))</f>
        <v>#NUM!</v>
      </c>
    </row>
    <row r="45" spans="1:32" s="2" customFormat="1" ht="17.25" customHeight="1" x14ac:dyDescent="0.25">
      <c r="A45" s="46" t="s">
        <v>10</v>
      </c>
      <c r="B45" s="42" t="s">
        <v>8</v>
      </c>
      <c r="C45" s="50" t="s">
        <v>6</v>
      </c>
      <c r="D45" s="42" t="s">
        <v>0</v>
      </c>
      <c r="E45" s="42" t="s">
        <v>13</v>
      </c>
      <c r="F45" s="42" t="s">
        <v>12</v>
      </c>
      <c r="G45" s="42" t="s">
        <v>1</v>
      </c>
      <c r="H45" s="47" t="s">
        <v>14</v>
      </c>
      <c r="I45" s="42" t="s">
        <v>2</v>
      </c>
      <c r="J45" s="49" t="s">
        <v>3</v>
      </c>
      <c r="K45" s="42" t="s">
        <v>9</v>
      </c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3">
        <f>IFERROR(IF(COUNTIF($F$10:F45,F45)=1,IF(SUMIF($F$10:$F$150,F45,$K$10:$K$150)&gt;=1000000,1000,SUMIF($F$10:$F$150,F45,$K$10:$K$150)*0.001),0),"")</f>
        <v>0</v>
      </c>
      <c r="Z45" s="3">
        <f t="shared" ca="1" si="1"/>
        <v>0</v>
      </c>
      <c r="AA45" s="3">
        <f t="shared" ca="1" si="2"/>
        <v>0</v>
      </c>
      <c r="AB45" s="3" t="str">
        <f ca="1">IF(SUMIF($F$10:F45,F45,$Z$10:$Z$150)&gt;0,G45&amp;" "&amp;"CEZA",G45)</f>
        <v>MALIN CİNSİ</v>
      </c>
      <c r="AD45" s="2" t="b">
        <f ca="1">IF(COUNTIF($AB$10:AB45,AB45)=1,IF(AB45&lt;&gt;"MALIN CİNSİ",IF(AB45&lt;&gt;0,ROW(AB45),"")))</f>
        <v>0</v>
      </c>
      <c r="AF45" s="18" t="e">
        <f ca="1">SMALL($AD$10:$AD$150,ROWS($A$1:A36))</f>
        <v>#NUM!</v>
      </c>
    </row>
    <row r="46" spans="1:32" s="2" customFormat="1" ht="17.25" customHeight="1" x14ac:dyDescent="0.25">
      <c r="A46" s="46"/>
      <c r="B46" s="46"/>
      <c r="C46" s="50"/>
      <c r="D46" s="46"/>
      <c r="E46" s="46"/>
      <c r="F46" s="46"/>
      <c r="G46" s="42"/>
      <c r="H46" s="48"/>
      <c r="I46" s="42"/>
      <c r="J46" s="42"/>
      <c r="K46" s="4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3">
        <f>IFERROR(IF(COUNTIF($F$10:F46,F46)=1,IF(SUMIF($F$10:$F$150,F46,$K$10:$K$150)&gt;=1000000,1000,SUMIF($F$10:$F$150,F46,$K$10:$K$150)*0.001),0),"")</f>
        <v>0</v>
      </c>
      <c r="Z46" s="3" t="str">
        <f t="shared" ca="1" si="1"/>
        <v/>
      </c>
      <c r="AA46" s="3" t="str">
        <f t="shared" si="2"/>
        <v/>
      </c>
      <c r="AB46" s="3">
        <f>IF(SUMIF($F$10:F46,F46,$Z$10:$Z$150)&gt;0,G46&amp;" "&amp;"CEZA",G46)</f>
        <v>0</v>
      </c>
      <c r="AD46" s="2" t="b">
        <f ca="1">IF(COUNTIF($AB$10:AB46,AB46)=1,IF(AB46&lt;&gt;"MALIN CİNSİ",IF(AB46&lt;&gt;0,ROW(AB46),"")))</f>
        <v>0</v>
      </c>
      <c r="AF46" s="18" t="e">
        <f ca="1">SMALL($AD$10:$AD$150,ROWS($A$1:A37))</f>
        <v>#NUM!</v>
      </c>
    </row>
    <row r="47" spans="1:32" s="2" customFormat="1" ht="24.95" customHeight="1" x14ac:dyDescent="0.25">
      <c r="A47" s="25"/>
      <c r="B47" s="43" t="s">
        <v>27</v>
      </c>
      <c r="C47" s="44"/>
      <c r="D47" s="44"/>
      <c r="E47" s="44"/>
      <c r="F47" s="44"/>
      <c r="G47" s="44"/>
      <c r="H47" s="34">
        <f t="shared" ref="H47:I47" si="3">H35</f>
        <v>0</v>
      </c>
      <c r="I47" s="34">
        <f t="shared" si="3"/>
        <v>0</v>
      </c>
      <c r="J47" s="35"/>
      <c r="K47" s="34">
        <f>K35</f>
        <v>0</v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3">
        <f>IFERROR(IF(COUNTIF($F$10:F47,F47)=1,IF(SUMIF($F$10:$F$150,F47,$K$10:$K$150)&gt;=1000000,1000,SUMIF($F$10:$F$150,F47,$K$10:$K$150)*0.001),0),"")</f>
        <v>0</v>
      </c>
      <c r="Z47" s="3">
        <f t="shared" ca="1" si="1"/>
        <v>0</v>
      </c>
      <c r="AA47" s="3">
        <f t="shared" ca="1" si="2"/>
        <v>0</v>
      </c>
      <c r="AB47" s="3">
        <f>IF(SUMIF($F$10:F47,F47,$Z$10:$Z$150)&gt;0,G47&amp;" "&amp;"CEZA",G47)</f>
        <v>0</v>
      </c>
      <c r="AD47" s="2" t="b">
        <f ca="1">IF(COUNTIF($AB$10:AB47,AB47)=1,IF(AB47&lt;&gt;"MALIN CİNSİ",IF(AB47&lt;&gt;0,ROW(AB47),"")))</f>
        <v>0</v>
      </c>
      <c r="AF47" s="18" t="e">
        <f ca="1">SMALL($AD$10:$AD$150,ROWS($A$1:A38))</f>
        <v>#NUM!</v>
      </c>
    </row>
    <row r="48" spans="1:32" s="2" customFormat="1" ht="24.95" customHeight="1" x14ac:dyDescent="0.25">
      <c r="A48" s="25">
        <v>26</v>
      </c>
      <c r="B48" s="25"/>
      <c r="C48" s="26"/>
      <c r="D48" s="23"/>
      <c r="E48" s="15"/>
      <c r="F48" s="25"/>
      <c r="G48" s="24"/>
      <c r="H48" s="70"/>
      <c r="I48" s="69"/>
      <c r="J48" s="3"/>
      <c r="K48" s="29">
        <f t="shared" ref="K48:K72" si="4">IF(I48="",H48*J48,I48*J48)</f>
        <v>0</v>
      </c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3">
        <f>IFERROR(IF(COUNTIF($F$10:F48,F48)=1,IF(SUMIF($F$10:$F$150,F48,$K$10:$K$150)&gt;=1000000,1000,SUMIF($F$10:$F$150,F48,$K$10:$K$150)*0.001),0),"")</f>
        <v>0</v>
      </c>
      <c r="Z48" s="3" t="str">
        <f t="shared" ca="1" si="1"/>
        <v/>
      </c>
      <c r="AA48" s="3" t="str">
        <f t="shared" si="2"/>
        <v/>
      </c>
      <c r="AB48" s="3">
        <f>IF(SUMIF($F$10:F48,F48,$Z$10:$Z$150)&gt;0,G48&amp;" "&amp;"CEZA",G48)</f>
        <v>0</v>
      </c>
      <c r="AD48" s="2" t="b">
        <f ca="1">IF(COUNTIF($AB$10:AB48,AB48)=1,IF(AB48&lt;&gt;"MALIN CİNSİ",IF(AB48&lt;&gt;0,ROW(AB48),"")))</f>
        <v>0</v>
      </c>
      <c r="AF48" s="18" t="e">
        <f ca="1">SMALL($AD$10:$AD$150,ROWS($A$1:A39))</f>
        <v>#NUM!</v>
      </c>
    </row>
    <row r="49" spans="1:32" s="2" customFormat="1" ht="24.95" customHeight="1" x14ac:dyDescent="0.25">
      <c r="A49" s="25">
        <v>27</v>
      </c>
      <c r="B49" s="25"/>
      <c r="C49" s="26"/>
      <c r="D49" s="23"/>
      <c r="E49" s="15"/>
      <c r="F49" s="25"/>
      <c r="G49" s="24"/>
      <c r="H49" s="70"/>
      <c r="I49" s="69"/>
      <c r="J49" s="3"/>
      <c r="K49" s="29">
        <f t="shared" si="4"/>
        <v>0</v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3">
        <f>IFERROR(IF(COUNTIF($F$10:F49,F49)=1,IF(SUMIF($F$10:$F$150,F49,$K$10:$K$150)&gt;=1000000,1000,SUMIF($F$10:$F$150,F49,$K$10:$K$150)*0.001),0),"")</f>
        <v>0</v>
      </c>
      <c r="Z49" s="3" t="str">
        <f t="shared" ca="1" si="1"/>
        <v/>
      </c>
      <c r="AA49" s="3" t="str">
        <f t="shared" si="2"/>
        <v/>
      </c>
      <c r="AB49" s="3">
        <f>IF(SUMIF($F$10:F49,F49,$Z$10:$Z$150)&gt;0,G49&amp;" "&amp;"CEZA",G49)</f>
        <v>0</v>
      </c>
      <c r="AD49" s="2" t="b">
        <f ca="1">IF(COUNTIF($AB$10:AB49,AB49)=1,IF(AB49&lt;&gt;"MALIN CİNSİ",IF(AB49&lt;&gt;0,ROW(AB49),"")))</f>
        <v>0</v>
      </c>
      <c r="AF49" s="18" t="e">
        <f ca="1">SMALL($AD$10:$AD$150,ROWS($A$1:A40))</f>
        <v>#NUM!</v>
      </c>
    </row>
    <row r="50" spans="1:32" s="2" customFormat="1" ht="24.95" customHeight="1" x14ac:dyDescent="0.25">
      <c r="A50" s="25">
        <v>28</v>
      </c>
      <c r="B50" s="25"/>
      <c r="C50" s="26"/>
      <c r="D50" s="23"/>
      <c r="E50" s="15"/>
      <c r="F50" s="25"/>
      <c r="G50" s="24"/>
      <c r="H50" s="70"/>
      <c r="I50" s="69"/>
      <c r="J50" s="3"/>
      <c r="K50" s="29">
        <f t="shared" si="4"/>
        <v>0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3">
        <f>IFERROR(IF(COUNTIF($F$10:F50,F50)=1,IF(SUMIF($F$10:$F$150,F50,$K$10:$K$150)&gt;=1000000,1000,SUMIF($F$10:$F$150,F50,$K$10:$K$150)*0.001),0),"")</f>
        <v>0</v>
      </c>
      <c r="Z50" s="3" t="str">
        <f t="shared" ca="1" si="1"/>
        <v/>
      </c>
      <c r="AA50" s="3" t="str">
        <f t="shared" si="2"/>
        <v/>
      </c>
      <c r="AB50" s="3">
        <f>IF(SUMIF($F$10:F50,F50,$Z$10:$Z$150)&gt;0,G50&amp;" "&amp;"CEZA",G50)</f>
        <v>0</v>
      </c>
      <c r="AD50" s="2" t="b">
        <f ca="1">IF(COUNTIF($AB$10:AB50,AB50)=1,IF(AB50&lt;&gt;"MALIN CİNSİ",IF(AB50&lt;&gt;0,ROW(AB50),"")))</f>
        <v>0</v>
      </c>
      <c r="AF50" s="18" t="e">
        <f ca="1">SMALL($AD$10:$AD$150,ROWS($A$1:A41))</f>
        <v>#NUM!</v>
      </c>
    </row>
    <row r="51" spans="1:32" s="2" customFormat="1" ht="24.95" customHeight="1" x14ac:dyDescent="0.25">
      <c r="A51" s="25">
        <v>29</v>
      </c>
      <c r="B51" s="25"/>
      <c r="C51" s="26"/>
      <c r="D51" s="23"/>
      <c r="E51" s="15"/>
      <c r="F51" s="25"/>
      <c r="G51" s="24"/>
      <c r="H51" s="70"/>
      <c r="I51" s="69"/>
      <c r="J51" s="3"/>
      <c r="K51" s="29">
        <f t="shared" si="4"/>
        <v>0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3">
        <f>IFERROR(IF(COUNTIF($F$10:F51,F51)=1,IF(SUMIF($F$10:$F$150,F51,$K$10:$K$150)&gt;=1000000,1000,SUMIF($F$10:$F$150,F51,$K$10:$K$150)*0.001),0),"")</f>
        <v>0</v>
      </c>
      <c r="Z51" s="3" t="str">
        <f t="shared" ca="1" si="1"/>
        <v/>
      </c>
      <c r="AA51" s="3" t="str">
        <f t="shared" si="2"/>
        <v/>
      </c>
      <c r="AB51" s="3">
        <f>IF(SUMIF($F$10:F51,F51,$Z$10:$Z$150)&gt;0,G51&amp;" "&amp;"CEZA",G51)</f>
        <v>0</v>
      </c>
      <c r="AD51" s="2" t="b">
        <f ca="1">IF(COUNTIF($AB$10:AB51,AB51)=1,IF(AB51&lt;&gt;"MALIN CİNSİ",IF(AB51&lt;&gt;0,ROW(AB51),"")))</f>
        <v>0</v>
      </c>
      <c r="AF51" s="18" t="e">
        <f ca="1">SMALL($AD$10:$AD$150,ROWS($A$1:A42))</f>
        <v>#NUM!</v>
      </c>
    </row>
    <row r="52" spans="1:32" s="2" customFormat="1" ht="24.95" customHeight="1" x14ac:dyDescent="0.25">
      <c r="A52" s="25">
        <v>30</v>
      </c>
      <c r="B52" s="25"/>
      <c r="C52" s="26"/>
      <c r="D52" s="23"/>
      <c r="E52" s="15"/>
      <c r="F52" s="25"/>
      <c r="G52" s="24"/>
      <c r="H52" s="70"/>
      <c r="I52" s="69"/>
      <c r="J52" s="3"/>
      <c r="K52" s="29">
        <f t="shared" si="4"/>
        <v>0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3">
        <f>IFERROR(IF(COUNTIF($F$10:F52,F52)=1,IF(SUMIF($F$10:$F$150,F52,$K$10:$K$150)&gt;=1000000,1000,SUMIF($F$10:$F$150,F52,$K$10:$K$150)*0.001),0),"")</f>
        <v>0</v>
      </c>
      <c r="Z52" s="3" t="str">
        <f t="shared" ca="1" si="1"/>
        <v/>
      </c>
      <c r="AA52" s="3" t="str">
        <f t="shared" si="2"/>
        <v/>
      </c>
      <c r="AB52" s="3">
        <f>IF(SUMIF($F$10:F52,F52,$Z$10:$Z$150)&gt;0,G52&amp;" "&amp;"CEZA",G52)</f>
        <v>0</v>
      </c>
      <c r="AD52" s="2" t="b">
        <f ca="1">IF(COUNTIF($AB$10:AB52,AB52)=1,IF(AB52&lt;&gt;"MALIN CİNSİ",IF(AB52&lt;&gt;0,ROW(AB52),"")))</f>
        <v>0</v>
      </c>
      <c r="AF52" s="18" t="e">
        <f ca="1">SMALL($AD$10:$AD$150,ROWS($A$1:A43))</f>
        <v>#NUM!</v>
      </c>
    </row>
    <row r="53" spans="1:32" s="2" customFormat="1" ht="24.95" customHeight="1" x14ac:dyDescent="0.25">
      <c r="A53" s="25">
        <v>31</v>
      </c>
      <c r="B53" s="25"/>
      <c r="C53" s="26"/>
      <c r="D53" s="23"/>
      <c r="E53" s="15"/>
      <c r="F53" s="25"/>
      <c r="G53" s="24"/>
      <c r="H53" s="70"/>
      <c r="I53" s="69"/>
      <c r="J53" s="3"/>
      <c r="K53" s="29">
        <f t="shared" si="4"/>
        <v>0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3">
        <f>IFERROR(IF(COUNTIF($F$10:F53,F53)=1,IF(SUMIF($F$10:$F$150,F53,$K$10:$K$150)&gt;=1000000,1000,SUMIF($F$10:$F$150,F53,$K$10:$K$150)*0.001),0),"")</f>
        <v>0</v>
      </c>
      <c r="Z53" s="3" t="str">
        <f t="shared" ca="1" si="1"/>
        <v/>
      </c>
      <c r="AA53" s="3" t="str">
        <f t="shared" si="2"/>
        <v/>
      </c>
      <c r="AB53" s="3">
        <f>IF(SUMIF($F$10:F53,F53,$Z$10:$Z$150)&gt;0,G53&amp;" "&amp;"CEZA",G53)</f>
        <v>0</v>
      </c>
      <c r="AD53" s="2" t="b">
        <f ca="1">IF(COUNTIF($AB$10:AB53,AB53)=1,IF(AB53&lt;&gt;"MALIN CİNSİ",IF(AB53&lt;&gt;0,ROW(AB53),"")))</f>
        <v>0</v>
      </c>
      <c r="AF53" s="18" t="e">
        <f ca="1">SMALL($AD$10:$AD$150,ROWS($A$1:A44))</f>
        <v>#NUM!</v>
      </c>
    </row>
    <row r="54" spans="1:32" s="2" customFormat="1" ht="24.95" customHeight="1" x14ac:dyDescent="0.25">
      <c r="A54" s="25">
        <v>32</v>
      </c>
      <c r="B54" s="25"/>
      <c r="C54" s="26"/>
      <c r="D54" s="23"/>
      <c r="E54" s="15"/>
      <c r="F54" s="25"/>
      <c r="G54" s="24"/>
      <c r="H54" s="70"/>
      <c r="I54" s="69"/>
      <c r="J54" s="3"/>
      <c r="K54" s="29">
        <f t="shared" si="4"/>
        <v>0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3">
        <f>IFERROR(IF(COUNTIF($F$10:F54,F54)=1,IF(SUMIF($F$10:$F$150,F54,$K$10:$K$150)&gt;=1000000,1000,SUMIF($F$10:$F$150,F54,$K$10:$K$150)*0.001),0),"")</f>
        <v>0</v>
      </c>
      <c r="Z54" s="3" t="str">
        <f t="shared" ca="1" si="1"/>
        <v/>
      </c>
      <c r="AA54" s="3" t="str">
        <f t="shared" si="2"/>
        <v/>
      </c>
      <c r="AB54" s="3">
        <f>IF(SUMIF($F$10:F54,F54,$Z$10:$Z$150)&gt;0,G54&amp;" "&amp;"CEZA",G54)</f>
        <v>0</v>
      </c>
      <c r="AD54" s="2" t="b">
        <f ca="1">IF(COUNTIF($AB$10:AB54,AB54)=1,IF(AB54&lt;&gt;"MALIN CİNSİ",IF(AB54&lt;&gt;0,ROW(AB54),"")))</f>
        <v>0</v>
      </c>
      <c r="AF54" s="18" t="e">
        <f ca="1">SMALL($AD$10:$AD$150,ROWS($A$1:A45))</f>
        <v>#NUM!</v>
      </c>
    </row>
    <row r="55" spans="1:32" s="2" customFormat="1" ht="24.95" customHeight="1" x14ac:dyDescent="0.25">
      <c r="A55" s="25">
        <v>33</v>
      </c>
      <c r="B55" s="25"/>
      <c r="C55" s="26"/>
      <c r="D55" s="23"/>
      <c r="E55" s="15"/>
      <c r="F55" s="25"/>
      <c r="G55" s="24"/>
      <c r="H55" s="70"/>
      <c r="I55" s="69"/>
      <c r="J55" s="3"/>
      <c r="K55" s="29">
        <f t="shared" si="4"/>
        <v>0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3">
        <f>IFERROR(IF(COUNTIF($F$10:F55,F55)=1,IF(SUMIF($F$10:$F$150,F55,$K$10:$K$150)&gt;=1000000,1000,SUMIF($F$10:$F$150,F55,$K$10:$K$150)*0.001),0),"")</f>
        <v>0</v>
      </c>
      <c r="Z55" s="3" t="str">
        <f t="shared" ca="1" si="1"/>
        <v/>
      </c>
      <c r="AA55" s="3" t="str">
        <f t="shared" si="2"/>
        <v/>
      </c>
      <c r="AB55" s="3">
        <f>IF(SUMIF($F$10:F55,F55,$Z$10:$Z$150)&gt;0,G55&amp;" "&amp;"CEZA",G55)</f>
        <v>0</v>
      </c>
      <c r="AD55" s="2" t="b">
        <f ca="1">IF(COUNTIF($AB$10:AB55,AB55)=1,IF(AB55&lt;&gt;"MALIN CİNSİ",IF(AB55&lt;&gt;0,ROW(AB55),"")))</f>
        <v>0</v>
      </c>
      <c r="AF55" s="18" t="e">
        <f ca="1">SMALL($AD$10:$AD$150,ROWS($A$1:A46))</f>
        <v>#NUM!</v>
      </c>
    </row>
    <row r="56" spans="1:32" s="2" customFormat="1" ht="24.95" customHeight="1" x14ac:dyDescent="0.25">
      <c r="A56" s="25">
        <v>34</v>
      </c>
      <c r="B56" s="25"/>
      <c r="C56" s="26"/>
      <c r="D56" s="23"/>
      <c r="E56" s="15"/>
      <c r="F56" s="25"/>
      <c r="G56" s="24"/>
      <c r="H56" s="70"/>
      <c r="I56" s="69"/>
      <c r="J56" s="3"/>
      <c r="K56" s="29">
        <f t="shared" si="4"/>
        <v>0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3">
        <f>IFERROR(IF(COUNTIF($F$10:F56,F56)=1,IF(SUMIF($F$10:$F$150,F56,$K$10:$K$150)&gt;=1000000,1000,SUMIF($F$10:$F$150,F56,$K$10:$K$150)*0.001),0),"")</f>
        <v>0</v>
      </c>
      <c r="Z56" s="3" t="str">
        <f t="shared" ca="1" si="1"/>
        <v/>
      </c>
      <c r="AA56" s="3" t="str">
        <f t="shared" si="2"/>
        <v/>
      </c>
      <c r="AB56" s="3">
        <f>IF(SUMIF($F$10:F56,F56,$Z$10:$Z$150)&gt;0,G56&amp;" "&amp;"CEZA",G56)</f>
        <v>0</v>
      </c>
      <c r="AD56" s="2" t="b">
        <f ca="1">IF(COUNTIF($AB$10:AB56,AB56)=1,IF(AB56&lt;&gt;"MALIN CİNSİ",IF(AB56&lt;&gt;0,ROW(AB56),"")))</f>
        <v>0</v>
      </c>
      <c r="AF56" s="18" t="e">
        <f ca="1">SMALL($AD$10:$AD$150,ROWS($A$1:A47))</f>
        <v>#NUM!</v>
      </c>
    </row>
    <row r="57" spans="1:32" s="2" customFormat="1" ht="24.95" customHeight="1" x14ac:dyDescent="0.25">
      <c r="A57" s="25">
        <v>35</v>
      </c>
      <c r="B57" s="25"/>
      <c r="C57" s="26"/>
      <c r="D57" s="23"/>
      <c r="E57" s="15"/>
      <c r="F57" s="25"/>
      <c r="G57" s="24"/>
      <c r="H57" s="70"/>
      <c r="I57" s="69"/>
      <c r="J57" s="3"/>
      <c r="K57" s="29">
        <f t="shared" si="4"/>
        <v>0</v>
      </c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3">
        <f>IFERROR(IF(COUNTIF($F$10:F57,F57)=1,IF(SUMIF($F$10:$F$150,F57,$K$10:$K$150)&gt;=1000000,1000,SUMIF($F$10:$F$150,F57,$K$10:$K$150)*0.001),0),"")</f>
        <v>0</v>
      </c>
      <c r="Z57" s="3" t="str">
        <f t="shared" ca="1" si="1"/>
        <v/>
      </c>
      <c r="AA57" s="3" t="str">
        <f t="shared" si="2"/>
        <v/>
      </c>
      <c r="AB57" s="3">
        <f>IF(SUMIF($F$10:F57,F57,$Z$10:$Z$150)&gt;0,G57&amp;" "&amp;"CEZA",G57)</f>
        <v>0</v>
      </c>
      <c r="AD57" s="2" t="b">
        <f ca="1">IF(COUNTIF($AB$10:AB57,AB57)=1,IF(AB57&lt;&gt;"MALIN CİNSİ",IF(AB57&lt;&gt;0,ROW(AB57),"")))</f>
        <v>0</v>
      </c>
      <c r="AF57" s="18" t="e">
        <f ca="1">SMALL($AD$10:$AD$150,ROWS($A$1:A48))</f>
        <v>#NUM!</v>
      </c>
    </row>
    <row r="58" spans="1:32" s="2" customFormat="1" ht="24.95" customHeight="1" x14ac:dyDescent="0.25">
      <c r="A58" s="25">
        <v>36</v>
      </c>
      <c r="B58" s="25"/>
      <c r="C58" s="26"/>
      <c r="D58" s="23"/>
      <c r="E58" s="15"/>
      <c r="F58" s="25"/>
      <c r="G58" s="24"/>
      <c r="H58" s="70"/>
      <c r="I58" s="69"/>
      <c r="J58" s="3"/>
      <c r="K58" s="29">
        <f t="shared" si="4"/>
        <v>0</v>
      </c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3">
        <f>IFERROR(IF(COUNTIF($F$10:F58,F58)=1,IF(SUMIF($F$10:$F$150,F58,$K$10:$K$150)&gt;=1000000,1000,SUMIF($F$10:$F$150,F58,$K$10:$K$150)*0.001),0),"")</f>
        <v>0</v>
      </c>
      <c r="Z58" s="3" t="str">
        <f t="shared" ca="1" si="1"/>
        <v/>
      </c>
      <c r="AA58" s="3" t="str">
        <f t="shared" si="2"/>
        <v/>
      </c>
      <c r="AB58" s="3">
        <f>IF(SUMIF($F$10:F58,F58,$Z$10:$Z$150)&gt;0,G58&amp;" "&amp;"CEZA",G58)</f>
        <v>0</v>
      </c>
      <c r="AD58" s="2" t="b">
        <f ca="1">IF(COUNTIF($AB$10:AB58,AB58)=1,IF(AB58&lt;&gt;"MALIN CİNSİ",IF(AB58&lt;&gt;0,ROW(AB58),"")))</f>
        <v>0</v>
      </c>
      <c r="AF58" s="18" t="e">
        <f ca="1">SMALL($AD$10:$AD$150,ROWS($A$1:A49))</f>
        <v>#NUM!</v>
      </c>
    </row>
    <row r="59" spans="1:32" s="2" customFormat="1" ht="24.95" customHeight="1" x14ac:dyDescent="0.25">
      <c r="A59" s="25">
        <v>37</v>
      </c>
      <c r="B59" s="25"/>
      <c r="C59" s="26"/>
      <c r="D59" s="23"/>
      <c r="E59" s="15"/>
      <c r="F59" s="25"/>
      <c r="G59" s="24"/>
      <c r="H59" s="70"/>
      <c r="I59" s="69"/>
      <c r="J59" s="3"/>
      <c r="K59" s="29">
        <f t="shared" si="4"/>
        <v>0</v>
      </c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3">
        <f>IFERROR(IF(COUNTIF($F$10:F59,F59)=1,IF(SUMIF($F$10:$F$150,F59,$K$10:$K$150)&gt;=1000000,1000,SUMIF($F$10:$F$150,F59,$K$10:$K$150)*0.001),0),"")</f>
        <v>0</v>
      </c>
      <c r="Z59" s="3" t="str">
        <f t="shared" ca="1" si="1"/>
        <v/>
      </c>
      <c r="AA59" s="3" t="str">
        <f t="shared" si="2"/>
        <v/>
      </c>
      <c r="AB59" s="3">
        <f>IF(SUMIF($F$10:F59,F59,$Z$10:$Z$150)&gt;0,G59&amp;" "&amp;"CEZA",G59)</f>
        <v>0</v>
      </c>
      <c r="AD59" s="2" t="b">
        <f ca="1">IF(COUNTIF($AB$10:AB59,AB59)=1,IF(AB59&lt;&gt;"MALIN CİNSİ",IF(AB59&lt;&gt;0,ROW(AB59),"")))</f>
        <v>0</v>
      </c>
      <c r="AF59" s="18" t="e">
        <f ca="1">SMALL($AD$10:$AD$150,ROWS($A$1:A50))</f>
        <v>#NUM!</v>
      </c>
    </row>
    <row r="60" spans="1:32" s="2" customFormat="1" ht="24.95" customHeight="1" x14ac:dyDescent="0.25">
      <c r="A60" s="25">
        <v>38</v>
      </c>
      <c r="B60" s="25"/>
      <c r="C60" s="26"/>
      <c r="D60" s="23"/>
      <c r="E60" s="15"/>
      <c r="F60" s="25"/>
      <c r="G60" s="24"/>
      <c r="H60" s="70"/>
      <c r="I60" s="69"/>
      <c r="J60" s="3"/>
      <c r="K60" s="29">
        <f t="shared" si="4"/>
        <v>0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3">
        <f>IFERROR(IF(COUNTIF($F$10:F60,F60)=1,IF(SUMIF($F$10:$F$150,F60,$K$10:$K$150)&gt;=1000000,1000,SUMIF($F$10:$F$150,F60,$K$10:$K$150)*0.001),0),"")</f>
        <v>0</v>
      </c>
      <c r="Z60" s="3" t="str">
        <f t="shared" ca="1" si="1"/>
        <v/>
      </c>
      <c r="AA60" s="3" t="str">
        <f t="shared" si="2"/>
        <v/>
      </c>
      <c r="AB60" s="3">
        <f>IF(SUMIF($F$10:F60,F60,$Z$10:$Z$150)&gt;0,G60&amp;" "&amp;"CEZA",G60)</f>
        <v>0</v>
      </c>
      <c r="AD60" s="2" t="b">
        <f ca="1">IF(COUNTIF($AB$10:AB60,AB60)=1,IF(AB60&lt;&gt;"MALIN CİNSİ",IF(AB60&lt;&gt;0,ROW(AB60),"")))</f>
        <v>0</v>
      </c>
      <c r="AF60" s="18" t="e">
        <f ca="1">SMALL($AD$10:$AD$150,ROWS($A$1:A51))</f>
        <v>#NUM!</v>
      </c>
    </row>
    <row r="61" spans="1:32" s="2" customFormat="1" ht="24.95" customHeight="1" x14ac:dyDescent="0.25">
      <c r="A61" s="25">
        <v>39</v>
      </c>
      <c r="B61" s="25"/>
      <c r="C61" s="26"/>
      <c r="D61" s="23"/>
      <c r="E61" s="15"/>
      <c r="F61" s="25"/>
      <c r="G61" s="24"/>
      <c r="H61" s="70"/>
      <c r="I61" s="69"/>
      <c r="J61" s="3"/>
      <c r="K61" s="29">
        <f t="shared" si="4"/>
        <v>0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3">
        <f>IFERROR(IF(COUNTIF($F$10:F61,F61)=1,IF(SUMIF($F$10:$F$150,F61,$K$10:$K$150)&gt;=1000000,1000,SUMIF($F$10:$F$150,F61,$K$10:$K$150)*0.001),0),"")</f>
        <v>0</v>
      </c>
      <c r="Z61" s="3" t="str">
        <f t="shared" ca="1" si="1"/>
        <v/>
      </c>
      <c r="AA61" s="3" t="str">
        <f t="shared" si="2"/>
        <v/>
      </c>
      <c r="AB61" s="3">
        <f>IF(SUMIF($F$10:F61,F61,$Z$10:$Z$150)&gt;0,G61&amp;" "&amp;"CEZA",G61)</f>
        <v>0</v>
      </c>
      <c r="AD61" s="2" t="b">
        <f ca="1">IF(COUNTIF($AB$10:AB61,AB61)=1,IF(AB61&lt;&gt;"MALIN CİNSİ",IF(AB61&lt;&gt;0,ROW(AB61),"")))</f>
        <v>0</v>
      </c>
      <c r="AF61" s="18" t="e">
        <f ca="1">SMALL($AD$10:$AD$150,ROWS($A$1:A52))</f>
        <v>#NUM!</v>
      </c>
    </row>
    <row r="62" spans="1:32" s="2" customFormat="1" ht="24.95" customHeight="1" x14ac:dyDescent="0.25">
      <c r="A62" s="25">
        <v>40</v>
      </c>
      <c r="B62" s="25"/>
      <c r="C62" s="26"/>
      <c r="D62" s="23"/>
      <c r="E62" s="15"/>
      <c r="F62" s="25"/>
      <c r="G62" s="24"/>
      <c r="H62" s="70"/>
      <c r="I62" s="69"/>
      <c r="J62" s="3"/>
      <c r="K62" s="29">
        <f t="shared" si="4"/>
        <v>0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3">
        <f>IFERROR(IF(COUNTIF($F$10:F62,F62)=1,IF(SUMIF($F$10:$F$150,F62,$K$10:$K$150)&gt;=1000000,1000,SUMIF($F$10:$F$150,F62,$K$10:$K$150)*0.001),0),"")</f>
        <v>0</v>
      </c>
      <c r="Z62" s="3" t="str">
        <f t="shared" ca="1" si="1"/>
        <v/>
      </c>
      <c r="AA62" s="3" t="str">
        <f t="shared" si="2"/>
        <v/>
      </c>
      <c r="AB62" s="3">
        <f>IF(SUMIF($F$10:F62,F62,$Z$10:$Z$150)&gt;0,G62&amp;" "&amp;"CEZA",G62)</f>
        <v>0</v>
      </c>
      <c r="AD62" s="2" t="b">
        <f ca="1">IF(COUNTIF($AB$10:AB62,AB62)=1,IF(AB62&lt;&gt;"MALIN CİNSİ",IF(AB62&lt;&gt;0,ROW(AB62),"")))</f>
        <v>0</v>
      </c>
      <c r="AF62" s="18" t="e">
        <f ca="1">SMALL($AD$10:$AD$150,ROWS($A$1:A53))</f>
        <v>#NUM!</v>
      </c>
    </row>
    <row r="63" spans="1:32" s="2" customFormat="1" ht="24.95" customHeight="1" x14ac:dyDescent="0.25">
      <c r="A63" s="25">
        <v>41</v>
      </c>
      <c r="B63" s="25"/>
      <c r="C63" s="26"/>
      <c r="D63" s="23"/>
      <c r="E63" s="15"/>
      <c r="F63" s="25"/>
      <c r="G63" s="24"/>
      <c r="H63" s="70"/>
      <c r="I63" s="69"/>
      <c r="J63" s="3"/>
      <c r="K63" s="29">
        <f t="shared" si="4"/>
        <v>0</v>
      </c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3">
        <f>IFERROR(IF(COUNTIF($F$10:F63,F63)=1,IF(SUMIF($F$10:$F$150,F63,$K$10:$K$150)&gt;=1000000,1000,SUMIF($F$10:$F$150,F63,$K$10:$K$150)*0.001),0),"")</f>
        <v>0</v>
      </c>
      <c r="Z63" s="3" t="str">
        <f t="shared" ca="1" si="1"/>
        <v/>
      </c>
      <c r="AA63" s="3" t="str">
        <f t="shared" si="2"/>
        <v/>
      </c>
      <c r="AB63" s="3">
        <f>IF(SUMIF($F$10:F63,F63,$Z$10:$Z$150)&gt;0,G63&amp;" "&amp;"CEZA",G63)</f>
        <v>0</v>
      </c>
      <c r="AD63" s="2" t="b">
        <f ca="1">IF(COUNTIF($AB$10:AB63,AB63)=1,IF(AB63&lt;&gt;"MALIN CİNSİ",IF(AB63&lt;&gt;0,ROW(AB63),"")))</f>
        <v>0</v>
      </c>
      <c r="AF63" s="18" t="e">
        <f ca="1">SMALL($AD$10:$AD$150,ROWS($A$1:A54))</f>
        <v>#NUM!</v>
      </c>
    </row>
    <row r="64" spans="1:32" s="2" customFormat="1" ht="24.95" customHeight="1" x14ac:dyDescent="0.25">
      <c r="A64" s="25">
        <v>42</v>
      </c>
      <c r="B64" s="25"/>
      <c r="C64" s="26"/>
      <c r="D64" s="23"/>
      <c r="E64" s="15"/>
      <c r="F64" s="25"/>
      <c r="G64" s="24"/>
      <c r="H64" s="70"/>
      <c r="I64" s="69"/>
      <c r="J64" s="3"/>
      <c r="K64" s="29">
        <f t="shared" si="4"/>
        <v>0</v>
      </c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3">
        <f>IFERROR(IF(COUNTIF($F$10:F64,F64)=1,IF(SUMIF($F$10:$F$150,F64,$K$10:$K$150)&gt;=1000000,1000,SUMIF($F$10:$F$150,F64,$K$10:$K$150)*0.001),0),"")</f>
        <v>0</v>
      </c>
      <c r="Z64" s="3" t="str">
        <f t="shared" ca="1" si="1"/>
        <v/>
      </c>
      <c r="AA64" s="3" t="str">
        <f t="shared" si="2"/>
        <v/>
      </c>
      <c r="AB64" s="3">
        <f>IF(SUMIF($F$10:F64,F64,$Z$10:$Z$150)&gt;0,G64&amp;" "&amp;"CEZA",G64)</f>
        <v>0</v>
      </c>
      <c r="AD64" s="2" t="b">
        <f ca="1">IF(COUNTIF($AB$10:AB64,AB64)=1,IF(AB64&lt;&gt;"MALIN CİNSİ",IF(AB64&lt;&gt;0,ROW(AB64),"")))</f>
        <v>0</v>
      </c>
      <c r="AF64" s="18" t="e">
        <f ca="1">SMALL($AD$10:$AD$150,ROWS($A$1:A55))</f>
        <v>#NUM!</v>
      </c>
    </row>
    <row r="65" spans="1:32" s="2" customFormat="1" ht="24.95" customHeight="1" x14ac:dyDescent="0.25">
      <c r="A65" s="25">
        <v>43</v>
      </c>
      <c r="B65" s="25"/>
      <c r="C65" s="26"/>
      <c r="D65" s="23"/>
      <c r="E65" s="15"/>
      <c r="F65" s="25"/>
      <c r="G65" s="24"/>
      <c r="H65" s="70"/>
      <c r="I65" s="69"/>
      <c r="J65" s="3"/>
      <c r="K65" s="29">
        <f t="shared" si="4"/>
        <v>0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3">
        <f>IFERROR(IF(COUNTIF($F$10:F65,F65)=1,IF(SUMIF($F$10:$F$150,F65,$K$10:$K$150)&gt;=1000000,1000,SUMIF($F$10:$F$150,F65,$K$10:$K$150)*0.001),0),"")</f>
        <v>0</v>
      </c>
      <c r="Z65" s="3" t="str">
        <f t="shared" ca="1" si="1"/>
        <v/>
      </c>
      <c r="AA65" s="3" t="str">
        <f t="shared" si="2"/>
        <v/>
      </c>
      <c r="AB65" s="3">
        <f>IF(SUMIF($F$10:F65,F65,$Z$10:$Z$150)&gt;0,G65&amp;" "&amp;"CEZA",G65)</f>
        <v>0</v>
      </c>
      <c r="AD65" s="2" t="b">
        <f ca="1">IF(COUNTIF($AB$10:AB65,AB65)=1,IF(AB65&lt;&gt;"MALIN CİNSİ",IF(AB65&lt;&gt;0,ROW(AB65),"")))</f>
        <v>0</v>
      </c>
      <c r="AF65" s="18" t="e">
        <f ca="1">SMALL($AD$10:$AD$150,ROWS($A$1:A56))</f>
        <v>#NUM!</v>
      </c>
    </row>
    <row r="66" spans="1:32" s="2" customFormat="1" ht="24.95" customHeight="1" x14ac:dyDescent="0.25">
      <c r="A66" s="25">
        <v>44</v>
      </c>
      <c r="B66" s="25"/>
      <c r="C66" s="26"/>
      <c r="D66" s="23"/>
      <c r="E66" s="15"/>
      <c r="F66" s="25"/>
      <c r="G66" s="24"/>
      <c r="H66" s="70"/>
      <c r="I66" s="69"/>
      <c r="J66" s="3"/>
      <c r="K66" s="29">
        <f t="shared" si="4"/>
        <v>0</v>
      </c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3">
        <f>IFERROR(IF(COUNTIF($F$10:F66,F66)=1,IF(SUMIF($F$10:$F$150,F66,$K$10:$K$150)&gt;=1000000,1000,SUMIF($F$10:$F$150,F66,$K$10:$K$150)*0.001),0),"")</f>
        <v>0</v>
      </c>
      <c r="Z66" s="3" t="str">
        <f t="shared" ca="1" si="1"/>
        <v/>
      </c>
      <c r="AA66" s="3" t="str">
        <f t="shared" si="2"/>
        <v/>
      </c>
      <c r="AB66" s="3">
        <f>IF(SUMIF($F$10:F66,F66,$Z$10:$Z$150)&gt;0,G66&amp;" "&amp;"CEZA",G66)</f>
        <v>0</v>
      </c>
      <c r="AD66" s="2" t="b">
        <f ca="1">IF(COUNTIF($AB$10:AB66,AB66)=1,IF(AB66&lt;&gt;"MALIN CİNSİ",IF(AB66&lt;&gt;0,ROW(AB66),"")))</f>
        <v>0</v>
      </c>
      <c r="AF66" s="18" t="e">
        <f ca="1">SMALL($AD$10:$AD$150,ROWS($A$1:A57))</f>
        <v>#NUM!</v>
      </c>
    </row>
    <row r="67" spans="1:32" s="2" customFormat="1" ht="24.95" customHeight="1" x14ac:dyDescent="0.25">
      <c r="A67" s="25">
        <v>45</v>
      </c>
      <c r="B67" s="25"/>
      <c r="C67" s="26"/>
      <c r="D67" s="23"/>
      <c r="E67" s="15"/>
      <c r="F67" s="25"/>
      <c r="G67" s="24"/>
      <c r="H67" s="70"/>
      <c r="I67" s="69"/>
      <c r="J67" s="3"/>
      <c r="K67" s="29">
        <f t="shared" si="4"/>
        <v>0</v>
      </c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3">
        <f>IFERROR(IF(COUNTIF($F$10:F67,F67)=1,IF(SUMIF($F$10:$F$150,F67,$K$10:$K$150)&gt;=1000000,1000,SUMIF($F$10:$F$150,F67,$K$10:$K$150)*0.001),0),"")</f>
        <v>0</v>
      </c>
      <c r="Z67" s="3" t="str">
        <f t="shared" ca="1" si="1"/>
        <v/>
      </c>
      <c r="AA67" s="3" t="str">
        <f t="shared" si="2"/>
        <v/>
      </c>
      <c r="AB67" s="3">
        <f>IF(SUMIF($F$10:F67,F67,$Z$10:$Z$150)&gt;0,G67&amp;" "&amp;"CEZA",G67)</f>
        <v>0</v>
      </c>
      <c r="AD67" s="2" t="b">
        <f ca="1">IF(COUNTIF($AB$10:AB67,AB67)=1,IF(AB67&lt;&gt;"MALIN CİNSİ",IF(AB67&lt;&gt;0,ROW(AB67),"")))</f>
        <v>0</v>
      </c>
      <c r="AF67" s="18" t="e">
        <f ca="1">SMALL($AD$10:$AD$150,ROWS($A$1:A58))</f>
        <v>#NUM!</v>
      </c>
    </row>
    <row r="68" spans="1:32" s="2" customFormat="1" ht="24.95" customHeight="1" x14ac:dyDescent="0.25">
      <c r="A68" s="25">
        <v>46</v>
      </c>
      <c r="B68" s="25"/>
      <c r="C68" s="26"/>
      <c r="D68" s="23"/>
      <c r="E68" s="15"/>
      <c r="F68" s="25"/>
      <c r="G68" s="24"/>
      <c r="H68" s="70"/>
      <c r="I68" s="69"/>
      <c r="J68" s="3"/>
      <c r="K68" s="29">
        <f t="shared" si="4"/>
        <v>0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3">
        <f>IFERROR(IF(COUNTIF($F$10:F68,F68)=1,IF(SUMIF($F$10:$F$150,F68,$K$10:$K$150)&gt;=1000000,1000,SUMIF($F$10:$F$150,F68,$K$10:$K$150)*0.001),0),"")</f>
        <v>0</v>
      </c>
      <c r="Z68" s="3" t="str">
        <f t="shared" ca="1" si="1"/>
        <v/>
      </c>
      <c r="AA68" s="3" t="str">
        <f t="shared" si="2"/>
        <v/>
      </c>
      <c r="AB68" s="3">
        <f>IF(SUMIF($F$10:F68,F68,$Z$10:$Z$150)&gt;0,G68&amp;" "&amp;"CEZA",G68)</f>
        <v>0</v>
      </c>
      <c r="AD68" s="2" t="b">
        <f ca="1">IF(COUNTIF($AB$10:AB68,AB68)=1,IF(AB68&lt;&gt;"MALIN CİNSİ",IF(AB68&lt;&gt;0,ROW(AB68),"")))</f>
        <v>0</v>
      </c>
      <c r="AF68" s="18" t="e">
        <f ca="1">SMALL($AD$10:$AD$150,ROWS($A$1:A59))</f>
        <v>#NUM!</v>
      </c>
    </row>
    <row r="69" spans="1:32" s="2" customFormat="1" ht="24.95" customHeight="1" x14ac:dyDescent="0.25">
      <c r="A69" s="25">
        <v>47</v>
      </c>
      <c r="B69" s="25"/>
      <c r="C69" s="26"/>
      <c r="D69" s="23"/>
      <c r="E69" s="15"/>
      <c r="F69" s="25"/>
      <c r="G69" s="24"/>
      <c r="H69" s="70"/>
      <c r="I69" s="69"/>
      <c r="J69" s="3"/>
      <c r="K69" s="29">
        <f t="shared" si="4"/>
        <v>0</v>
      </c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3">
        <f>IFERROR(IF(COUNTIF($F$10:F69,F69)=1,IF(SUMIF($F$10:$F$150,F69,$K$10:$K$150)&gt;=1000000,1000,SUMIF($F$10:$F$150,F69,$K$10:$K$150)*0.001),0),"")</f>
        <v>0</v>
      </c>
      <c r="Z69" s="3" t="str">
        <f t="shared" ca="1" si="1"/>
        <v/>
      </c>
      <c r="AA69" s="3" t="str">
        <f t="shared" si="2"/>
        <v/>
      </c>
      <c r="AB69" s="3">
        <f>IF(SUMIF($F$10:F69,F69,$Z$10:$Z$150)&gt;0,G69&amp;" "&amp;"CEZA",G69)</f>
        <v>0</v>
      </c>
      <c r="AD69" s="2" t="b">
        <f ca="1">IF(COUNTIF($AB$10:AB69,AB69)=1,IF(AB69&lt;&gt;"MALIN CİNSİ",IF(AB69&lt;&gt;0,ROW(AB69),"")))</f>
        <v>0</v>
      </c>
      <c r="AF69" s="18" t="e">
        <f ca="1">SMALL($AD$10:$AD$150,ROWS($A$1:A60))</f>
        <v>#NUM!</v>
      </c>
    </row>
    <row r="70" spans="1:32" s="2" customFormat="1" ht="24.95" customHeight="1" x14ac:dyDescent="0.25">
      <c r="A70" s="25">
        <v>48</v>
      </c>
      <c r="B70" s="25"/>
      <c r="C70" s="26"/>
      <c r="D70" s="23"/>
      <c r="E70" s="15"/>
      <c r="F70" s="25"/>
      <c r="G70" s="24"/>
      <c r="H70" s="70"/>
      <c r="I70" s="69"/>
      <c r="J70" s="3"/>
      <c r="K70" s="29">
        <f t="shared" si="4"/>
        <v>0</v>
      </c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3">
        <f>IFERROR(IF(COUNTIF($F$10:F70,F70)=1,IF(SUMIF($F$10:$F$150,F70,$K$10:$K$150)&gt;=1000000,1000,SUMIF($F$10:$F$150,F70,$K$10:$K$150)*0.001),0),"")</f>
        <v>0</v>
      </c>
      <c r="Z70" s="3" t="str">
        <f t="shared" ca="1" si="1"/>
        <v/>
      </c>
      <c r="AA70" s="3" t="str">
        <f t="shared" si="2"/>
        <v/>
      </c>
      <c r="AB70" s="3">
        <f>IF(SUMIF($F$10:F70,F70,$Z$10:$Z$150)&gt;0,G70&amp;" "&amp;"CEZA",G70)</f>
        <v>0</v>
      </c>
      <c r="AD70" s="2" t="b">
        <f ca="1">IF(COUNTIF($AB$10:AB70,AB70)=1,IF(AB70&lt;&gt;"MALIN CİNSİ",IF(AB70&lt;&gt;0,ROW(AB70),"")))</f>
        <v>0</v>
      </c>
      <c r="AF70" s="18" t="e">
        <f ca="1">SMALL($AD$10:$AD$150,ROWS($A$1:A61))</f>
        <v>#NUM!</v>
      </c>
    </row>
    <row r="71" spans="1:32" s="2" customFormat="1" ht="24.95" customHeight="1" x14ac:dyDescent="0.25">
      <c r="A71" s="25">
        <v>49</v>
      </c>
      <c r="B71" s="25"/>
      <c r="C71" s="26"/>
      <c r="D71" s="23"/>
      <c r="E71" s="15"/>
      <c r="F71" s="25"/>
      <c r="G71" s="24"/>
      <c r="H71" s="70"/>
      <c r="I71" s="69"/>
      <c r="J71" s="3"/>
      <c r="K71" s="29">
        <f t="shared" si="4"/>
        <v>0</v>
      </c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3">
        <f>IFERROR(IF(COUNTIF($F$10:F71,F71)=1,IF(SUMIF($F$10:$F$150,F71,$K$10:$K$150)&gt;=1000000,1000,SUMIF($F$10:$F$150,F71,$K$10:$K$150)*0.001),0),"")</f>
        <v>0</v>
      </c>
      <c r="Z71" s="3" t="str">
        <f t="shared" ca="1" si="1"/>
        <v/>
      </c>
      <c r="AA71" s="3" t="str">
        <f t="shared" si="2"/>
        <v/>
      </c>
      <c r="AB71" s="3">
        <f>IF(SUMIF($F$10:F71,F71,$Z$10:$Z$150)&gt;0,G71&amp;" "&amp;"CEZA",G71)</f>
        <v>0</v>
      </c>
      <c r="AD71" s="2" t="b">
        <f ca="1">IF(COUNTIF($AB$10:AB71,AB71)=1,IF(AB71&lt;&gt;"MALIN CİNSİ",IF(AB71&lt;&gt;0,ROW(AB71),"")))</f>
        <v>0</v>
      </c>
      <c r="AF71" s="18" t="e">
        <f ca="1">SMALL($AD$10:$AD$150,ROWS($A$1:A62))</f>
        <v>#NUM!</v>
      </c>
    </row>
    <row r="72" spans="1:32" ht="24.95" customHeight="1" x14ac:dyDescent="0.25">
      <c r="A72" s="25">
        <v>50</v>
      </c>
      <c r="B72" s="25"/>
      <c r="C72" s="26"/>
      <c r="D72" s="23"/>
      <c r="E72" s="15"/>
      <c r="F72" s="25"/>
      <c r="G72" s="24"/>
      <c r="H72" s="70"/>
      <c r="I72" s="69"/>
      <c r="J72" s="3"/>
      <c r="K72" s="29">
        <f t="shared" si="4"/>
        <v>0</v>
      </c>
      <c r="Y72" s="3">
        <f>IFERROR(IF(COUNTIF($F$10:F72,F72)=1,IF(SUMIF($F$10:$F$150,F72,$K$10:$K$150)&gt;=1000000,1000,SUMIF($F$10:$F$150,F72,$K$10:$K$150)*0.001),0),"")</f>
        <v>0</v>
      </c>
      <c r="Z72" s="3" t="str">
        <f t="shared" ca="1" si="1"/>
        <v/>
      </c>
      <c r="AA72" s="3" t="str">
        <f t="shared" si="2"/>
        <v/>
      </c>
      <c r="AB72" s="3">
        <f>IF(SUMIF($F$10:F72,F72,$Z$10:$Z$150)&gt;0,G72&amp;" "&amp;"CEZA",G72)</f>
        <v>0</v>
      </c>
      <c r="AD72" s="2" t="b">
        <f ca="1">IF(COUNTIF($AB$10:AB72,AB72)=1,IF(AB72&lt;&gt;"MALIN CİNSİ",IF(AB72&lt;&gt;0,ROW(AB72),"")))</f>
        <v>0</v>
      </c>
      <c r="AF72" s="18" t="e">
        <f ca="1">SMALL($AD$10:$AD$150,ROWS($A$1:A63))</f>
        <v>#NUM!</v>
      </c>
    </row>
    <row r="73" spans="1:32" ht="24.95" customHeight="1" x14ac:dyDescent="0.25">
      <c r="H73" s="68">
        <f>SUM(H47:H72)</f>
        <v>0</v>
      </c>
      <c r="I73" s="67">
        <f>SUM(I47:I72)</f>
        <v>0</v>
      </c>
      <c r="J73" s="14" t="s">
        <v>4</v>
      </c>
      <c r="K73" s="34">
        <f>SUM(K47:K72)</f>
        <v>0</v>
      </c>
      <c r="Y73" s="3">
        <f>IFERROR(IF(COUNTIF($F$10:F73,F73)=1,IF(SUMIF($F$10:$F$150,F73,$K$10:$K$150)&gt;=1000000,1000,SUMIF($F$10:$F$150,F73,$K$10:$K$150)*0.001),0),"")</f>
        <v>0</v>
      </c>
      <c r="Z73" s="3" t="str">
        <f t="shared" ca="1" si="1"/>
        <v/>
      </c>
      <c r="AA73" s="3" t="str">
        <f t="shared" si="2"/>
        <v/>
      </c>
      <c r="AB73" s="3">
        <f>IF(SUMIF($F$10:F73,F73,$Z$10:$Z$150)&gt;0,G73&amp;" "&amp;"CEZA",G73)</f>
        <v>0</v>
      </c>
      <c r="AD73" s="2" t="b">
        <f ca="1">IF(COUNTIF($AB$10:AB73,AB73)=1,IF(AB73&lt;&gt;"MALIN CİNSİ",IF(AB73&lt;&gt;0,ROW(AB73),"")))</f>
        <v>0</v>
      </c>
      <c r="AF73" s="18" t="e">
        <f ca="1">SMALL($AD$10:$AD$150,ROWS($A$1:A64))</f>
        <v>#NUM!</v>
      </c>
    </row>
    <row r="74" spans="1:32" ht="26.25" customHeight="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Y74" s="3">
        <f>IFERROR(IF(COUNTIF($F$10:F74,F74)=1,IF(SUMIF($F$10:$F$150,F74,$K$10:$K$150)&gt;=1000000,1000,SUMIF($F$10:$F$150,F74,$K$10:$K$150)*0.001),0),"")</f>
        <v>0</v>
      </c>
      <c r="Z74" s="3" t="str">
        <f t="shared" ca="1" si="1"/>
        <v/>
      </c>
      <c r="AA74" s="3" t="str">
        <f t="shared" si="2"/>
        <v/>
      </c>
      <c r="AB74" s="3">
        <f>IF(SUMIF($F$10:F74,F74,$Z$10:$Z$150)&gt;0,G74&amp;" "&amp;"CEZA",G74)</f>
        <v>0</v>
      </c>
      <c r="AD74" s="2" t="b">
        <f ca="1">IF(COUNTIF($AB$10:AB74,AB74)=1,IF(AB74&lt;&gt;"MALIN CİNSİ",IF(AB74&lt;&gt;0,ROW(AB74),"")))</f>
        <v>0</v>
      </c>
      <c r="AF74" s="18" t="e">
        <f ca="1">SMALL($AD$10:$AD$150,ROWS($A$1:A65))</f>
        <v>#NUM!</v>
      </c>
    </row>
    <row r="75" spans="1:32" x14ac:dyDescent="0.25">
      <c r="Y75" s="3">
        <f>IFERROR(IF(COUNTIF($F$10:F75,F75)=1,IF(SUMIF($F$10:$F$150,F75,$K$10:$K$150)&gt;=1000000,1000,SUMIF($F$10:$F$150,F75,$K$10:$K$150)*0.001),0),"")</f>
        <v>0</v>
      </c>
      <c r="Z75" s="3" t="str">
        <f t="shared" ref="Z75:Z138" ca="1" si="5">IF(B75="","",IF(AND(WEEKDAY(TODAY()-1,2)=7,E75=TODAY()-31),0,IF(AND(WEEKDAY(TODAY()-2,2)=6,E75=TODAY()-31),0,IF(AND(WEEKDAY(TODAY()-2,2)=6,E75=TODAY()-32),0,IF(E75&gt;=TODAY()-30,0,IF(AND(DAY(E75)=DAY($AB$1),E75&gt;TODAY()-56),0,Y75/2))))))</f>
        <v/>
      </c>
      <c r="AA75" s="3" t="str">
        <f t="shared" ref="AA75:AA138" si="6">IF(B75="","",Y75+Z75)</f>
        <v/>
      </c>
      <c r="AB75" s="3">
        <f>IF(SUMIF($F$10:F75,F75,$Z$10:$Z$150)&gt;0,G75&amp;" "&amp;"CEZA",G75)</f>
        <v>0</v>
      </c>
      <c r="AD75" s="2" t="b">
        <f ca="1">IF(COUNTIF($AB$10:AB75,AB75)=1,IF(AB75&lt;&gt;"MALIN CİNSİ",IF(AB75&lt;&gt;0,ROW(AB75),"")))</f>
        <v>0</v>
      </c>
      <c r="AF75" s="18" t="e">
        <f ca="1">SMALL($AD$10:$AD$150,ROWS($A$1:A66))</f>
        <v>#NUM!</v>
      </c>
    </row>
    <row r="76" spans="1:32" ht="16.5" thickBot="1" x14ac:dyDescent="0.3">
      <c r="Y76" s="3">
        <f>IFERROR(IF(COUNTIF($F$10:F76,F76)=1,IF(SUMIF($F$10:$F$150,F76,$K$10:$K$150)&gt;=1000000,1000,SUMIF($F$10:$F$150,F76,$K$10:$K$150)*0.001),0),"")</f>
        <v>0</v>
      </c>
      <c r="Z76" s="3" t="str">
        <f t="shared" ca="1" si="5"/>
        <v/>
      </c>
      <c r="AA76" s="3" t="str">
        <f t="shared" si="6"/>
        <v/>
      </c>
      <c r="AB76" s="3">
        <f>IF(SUMIF($F$10:F76,F76,$Z$10:$Z$150)&gt;0,G76&amp;" "&amp;"CEZA",G76)</f>
        <v>0</v>
      </c>
      <c r="AD76" s="2" t="b">
        <f ca="1">IF(COUNTIF($AB$10:AB76,AB76)=1,IF(AB76&lt;&gt;"MALIN CİNSİ",IF(AB76&lt;&gt;0,ROW(AB76),"")))</f>
        <v>0</v>
      </c>
      <c r="AF76" s="18" t="e">
        <f ca="1">SMALL($AD$10:$AD$150,ROWS($A$1:A67))</f>
        <v>#NUM!</v>
      </c>
    </row>
    <row r="77" spans="1:32" x14ac:dyDescent="0.25">
      <c r="A77" s="51" t="s">
        <v>5</v>
      </c>
      <c r="B77" s="52"/>
      <c r="C77" s="52"/>
      <c r="D77" s="52"/>
      <c r="E77" s="52"/>
      <c r="F77" s="52"/>
      <c r="G77" s="52"/>
      <c r="H77" s="52"/>
      <c r="I77" s="52"/>
      <c r="J77" s="52"/>
      <c r="K77" s="53"/>
      <c r="Y77" s="3">
        <f>IFERROR(IF(COUNTIF($F$10:F77,F77)=1,IF(SUMIF($F$10:$F$150,F77,$K$10:$K$150)&gt;=1000000,1000,SUMIF($F$10:$F$150,F77,$K$10:$K$150)*0.001),0),"")</f>
        <v>0</v>
      </c>
      <c r="Z77" s="3" t="str">
        <f t="shared" ca="1" si="5"/>
        <v/>
      </c>
      <c r="AA77" s="3" t="str">
        <f t="shared" si="6"/>
        <v/>
      </c>
      <c r="AB77" s="3">
        <f>IF(SUMIF($F$10:F77,F77,$Z$10:$Z$150)&gt;0,G77&amp;" "&amp;"CEZA",G77)</f>
        <v>0</v>
      </c>
      <c r="AD77" s="2" t="b">
        <f ca="1">IF(COUNTIF($AB$10:AB77,AB77)=1,IF(AB77&lt;&gt;"MALIN CİNSİ",IF(AB77&lt;&gt;0,ROW(AB77),"")))</f>
        <v>0</v>
      </c>
      <c r="AF77" s="18" t="e">
        <f ca="1">SMALL($AD$10:$AD$150,ROWS($A$1:A68))</f>
        <v>#NUM!</v>
      </c>
    </row>
    <row r="78" spans="1:32" x14ac:dyDescent="0.25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6"/>
      <c r="Y78" s="3">
        <f>IFERROR(IF(COUNTIF($F$10:F78,F78)=1,IF(SUMIF($F$10:$F$150,F78,$K$10:$K$150)&gt;=1000000,1000,SUMIF($F$10:$F$150,F78,$K$10:$K$150)*0.001),0),"")</f>
        <v>0</v>
      </c>
      <c r="Z78" s="3" t="str">
        <f t="shared" ca="1" si="5"/>
        <v/>
      </c>
      <c r="AA78" s="3" t="str">
        <f t="shared" si="6"/>
        <v/>
      </c>
      <c r="AB78" s="3">
        <f>IF(SUMIF($F$10:F78,F78,$Z$10:$Z$150)&gt;0,G78&amp;" "&amp;"CEZA",G78)</f>
        <v>0</v>
      </c>
      <c r="AD78" s="2" t="b">
        <f ca="1">IF(COUNTIF($AB$10:AB78,AB78)=1,IF(AB78&lt;&gt;"MALIN CİNSİ",IF(AB78&lt;&gt;0,ROW(AB78),"")))</f>
        <v>0</v>
      </c>
      <c r="AF78" s="18" t="e">
        <f ca="1">SMALL($AD$10:$AD$150,ROWS($A$1:A69))</f>
        <v>#NUM!</v>
      </c>
    </row>
    <row r="79" spans="1:32" x14ac:dyDescent="0.25">
      <c r="A79" s="54"/>
      <c r="B79" s="55"/>
      <c r="C79" s="55"/>
      <c r="D79" s="55"/>
      <c r="E79" s="55"/>
      <c r="F79" s="55"/>
      <c r="G79" s="55"/>
      <c r="H79" s="55"/>
      <c r="I79" s="55"/>
      <c r="J79" s="55"/>
      <c r="K79" s="56"/>
      <c r="Y79" s="3">
        <f>IFERROR(IF(COUNTIF($F$10:F79,F79)=1,IF(SUMIF($F$10:$F$150,F79,$K$10:$K$150)&gt;=1000000,1000,SUMIF($F$10:$F$150,F79,$K$10:$K$150)*0.001),0),"")</f>
        <v>0</v>
      </c>
      <c r="Z79" s="3" t="str">
        <f t="shared" ca="1" si="5"/>
        <v/>
      </c>
      <c r="AA79" s="3" t="str">
        <f t="shared" si="6"/>
        <v/>
      </c>
      <c r="AB79" s="3">
        <f>IF(SUMIF($F$10:F79,F79,$Z$10:$Z$150)&gt;0,G79&amp;" "&amp;"CEZA",G79)</f>
        <v>0</v>
      </c>
      <c r="AD79" s="2" t="b">
        <f ca="1">IF(COUNTIF($AB$10:AB79,AB79)=1,IF(AB79&lt;&gt;"MALIN CİNSİ",IF(AB79&lt;&gt;0,ROW(AB79),"")))</f>
        <v>0</v>
      </c>
      <c r="AF79" s="18" t="e">
        <f ca="1">SMALL($AD$10:$AD$150,ROWS($A$1:A70))</f>
        <v>#NUM!</v>
      </c>
    </row>
    <row r="80" spans="1:32" x14ac:dyDescent="0.25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6"/>
      <c r="Y80" s="3">
        <f>IFERROR(IF(COUNTIF($F$10:F80,F80)=1,IF(SUMIF($F$10:$F$150,F80,$K$10:$K$150)&gt;=1000000,1000,SUMIF($F$10:$F$150,F80,$K$10:$K$150)*0.001),0),"")</f>
        <v>0</v>
      </c>
      <c r="Z80" s="3" t="str">
        <f t="shared" ca="1" si="5"/>
        <v/>
      </c>
      <c r="AA80" s="3" t="str">
        <f t="shared" si="6"/>
        <v/>
      </c>
      <c r="AB80" s="3">
        <f>IF(SUMIF($F$10:F80,F80,$Z$10:$Z$150)&gt;0,G80&amp;" "&amp;"CEZA",G80)</f>
        <v>0</v>
      </c>
      <c r="AD80" s="2" t="b">
        <f ca="1">IF(COUNTIF($AB$10:AB80,AB80)=1,IF(AB80&lt;&gt;"MALIN CİNSİ",IF(AB80&lt;&gt;0,ROW(AB80),"")))</f>
        <v>0</v>
      </c>
      <c r="AF80" s="18" t="e">
        <f ca="1">SMALL($AD$10:$AD$150,ROWS($A$1:A71))</f>
        <v>#NUM!</v>
      </c>
    </row>
    <row r="81" spans="1:32" ht="20.25" customHeight="1" thickBot="1" x14ac:dyDescent="0.3">
      <c r="A81" s="57"/>
      <c r="B81" s="58"/>
      <c r="C81" s="58"/>
      <c r="D81" s="58"/>
      <c r="E81" s="58"/>
      <c r="F81" s="58"/>
      <c r="G81" s="58"/>
      <c r="H81" s="58"/>
      <c r="I81" s="58"/>
      <c r="J81" s="58"/>
      <c r="K81" s="59"/>
      <c r="Y81" s="3">
        <f>IFERROR(IF(COUNTIF($F$10:F81,F81)=1,IF(SUMIF($F$10:$F$150,F81,$K$10:$K$150)&gt;=1000000,1000,SUMIF($F$10:$F$150,F81,$K$10:$K$150)*0.001),0),"")</f>
        <v>0</v>
      </c>
      <c r="Z81" s="3" t="str">
        <f t="shared" ca="1" si="5"/>
        <v/>
      </c>
      <c r="AA81" s="3" t="str">
        <f t="shared" si="6"/>
        <v/>
      </c>
      <c r="AB81" s="3">
        <f>IF(SUMIF($F$10:F81,F81,$Z$10:$Z$150)&gt;0,G81&amp;" "&amp;"CEZA",G81)</f>
        <v>0</v>
      </c>
      <c r="AD81" s="2" t="b">
        <f ca="1">IF(COUNTIF($AB$10:AB81,AB81)=1,IF(AB81&lt;&gt;"MALIN CİNSİ",IF(AB81&lt;&gt;0,ROW(AB81),"")))</f>
        <v>0</v>
      </c>
      <c r="AF81" s="18" t="e">
        <f ca="1">SMALL($AD$10:$AD$150,ROWS($A$1:A72))</f>
        <v>#NUM!</v>
      </c>
    </row>
    <row r="82" spans="1:32" ht="24.95" customHeight="1" x14ac:dyDescent="0.25">
      <c r="A82" s="60" t="s">
        <v>7</v>
      </c>
      <c r="B82" s="60"/>
      <c r="C82" s="60"/>
      <c r="D82" s="60"/>
      <c r="E82" s="60"/>
      <c r="F82" s="60"/>
      <c r="G82" s="60"/>
      <c r="H82" s="61" t="s">
        <v>11</v>
      </c>
      <c r="I82" s="61"/>
      <c r="J82" s="61"/>
      <c r="K82" s="61"/>
      <c r="Y82" s="3">
        <f>IFERROR(IF(COUNTIF($F$10:F82,F82)=1,IF(SUMIF($F$10:$F$150,F82,$K$10:$K$150)&gt;=1000000,1000,SUMIF($F$10:$F$150,F82,$K$10:$K$150)*0.001),0),"")</f>
        <v>0</v>
      </c>
      <c r="Z82" s="3" t="str">
        <f t="shared" ca="1" si="5"/>
        <v/>
      </c>
      <c r="AA82" s="3" t="str">
        <f t="shared" si="6"/>
        <v/>
      </c>
      <c r="AB82" s="3">
        <f>IF(SUMIF($F$10:F82,F82,$Z$10:$Z$150)&gt;0,G82&amp;" "&amp;"CEZA",G82)</f>
        <v>0</v>
      </c>
      <c r="AD82" s="2" t="b">
        <f ca="1">IF(COUNTIF($AB$10:AB82,AB82)=1,IF(AB82&lt;&gt;"MALIN CİNSİ",IF(AB82&lt;&gt;0,ROW(AB82),"")))</f>
        <v>0</v>
      </c>
      <c r="AF82" s="18" t="e">
        <f ca="1">SMALL($AD$10:$AD$150,ROWS($A$1:A73))</f>
        <v>#NUM!</v>
      </c>
    </row>
    <row r="83" spans="1:32" ht="24.95" customHeight="1" x14ac:dyDescent="0.25">
      <c r="A83" s="38">
        <f>A7</f>
        <v>0</v>
      </c>
      <c r="B83" s="39"/>
      <c r="C83" s="39"/>
      <c r="D83" s="39"/>
      <c r="E83" s="39"/>
      <c r="F83" s="39"/>
      <c r="G83" s="40"/>
      <c r="H83" s="41">
        <f>H7</f>
        <v>0</v>
      </c>
      <c r="I83" s="41"/>
      <c r="J83" s="41"/>
      <c r="K83" s="41"/>
      <c r="Y83" s="3">
        <f>IFERROR(IF(COUNTIF($F$10:F83,F83)=1,IF(SUMIF($F$10:$F$150,F83,$K$10:$K$150)&gt;=1000000,1000,SUMIF($F$10:$F$150,F83,$K$10:$K$150)*0.001),0),"")</f>
        <v>0</v>
      </c>
      <c r="Z83" s="3" t="str">
        <f t="shared" ca="1" si="5"/>
        <v/>
      </c>
      <c r="AA83" s="3" t="str">
        <f t="shared" si="6"/>
        <v/>
      </c>
      <c r="AB83" s="3">
        <f>IF(SUMIF($F$10:F83,F83,$Z$10:$Z$150)&gt;0,G83&amp;" "&amp;"CEZA",G83)</f>
        <v>0</v>
      </c>
      <c r="AD83" s="2" t="b">
        <f ca="1">IF(COUNTIF($AB$10:AB83,AB83)=1,IF(AB83&lt;&gt;"MALIN CİNSİ",IF(AB83&lt;&gt;0,ROW(AB83),"")))</f>
        <v>0</v>
      </c>
      <c r="AF83" s="18" t="e">
        <f ca="1">SMALL($AD$10:$AD$150,ROWS($A$1:A74))</f>
        <v>#NUM!</v>
      </c>
    </row>
    <row r="84" spans="1:32" x14ac:dyDescent="0.25">
      <c r="A84" s="46" t="s">
        <v>10</v>
      </c>
      <c r="B84" s="42" t="s">
        <v>8</v>
      </c>
      <c r="C84" s="50" t="s">
        <v>6</v>
      </c>
      <c r="D84" s="42" t="s">
        <v>0</v>
      </c>
      <c r="E84" s="42" t="s">
        <v>13</v>
      </c>
      <c r="F84" s="42" t="s">
        <v>12</v>
      </c>
      <c r="G84" s="42" t="s">
        <v>1</v>
      </c>
      <c r="H84" s="47" t="s">
        <v>14</v>
      </c>
      <c r="I84" s="42" t="s">
        <v>2</v>
      </c>
      <c r="J84" s="49" t="s">
        <v>3</v>
      </c>
      <c r="K84" s="42" t="s">
        <v>9</v>
      </c>
      <c r="Y84" s="3">
        <f>IFERROR(IF(COUNTIF($F$10:F84,F84)=1,IF(SUMIF($F$10:$F$150,F84,$K$10:$K$150)&gt;=1000000,1000,SUMIF($F$10:$F$150,F84,$K$10:$K$150)*0.001),0),"")</f>
        <v>0</v>
      </c>
      <c r="Z84" s="3">
        <f t="shared" ca="1" si="5"/>
        <v>0</v>
      </c>
      <c r="AA84" s="3">
        <f t="shared" ca="1" si="6"/>
        <v>0</v>
      </c>
      <c r="AB84" s="3" t="str">
        <f ca="1">IF(SUMIF($F$10:F84,F84,$Z$10:$Z$150)&gt;0,G84&amp;" "&amp;"CEZA",G84)</f>
        <v>MALIN CİNSİ</v>
      </c>
      <c r="AD84" s="2" t="b">
        <f ca="1">IF(COUNTIF($AB$10:AB84,AB84)=1,IF(AB84&lt;&gt;"MALIN CİNSİ",IF(AB84&lt;&gt;0,ROW(AB84),"")))</f>
        <v>0</v>
      </c>
      <c r="AF84" s="18" t="e">
        <f ca="1">SMALL($AD$10:$AD$150,ROWS($A$1:A75))</f>
        <v>#NUM!</v>
      </c>
    </row>
    <row r="85" spans="1:32" x14ac:dyDescent="0.25">
      <c r="A85" s="46"/>
      <c r="B85" s="46"/>
      <c r="C85" s="50"/>
      <c r="D85" s="46"/>
      <c r="E85" s="46"/>
      <c r="F85" s="46"/>
      <c r="G85" s="42"/>
      <c r="H85" s="48"/>
      <c r="I85" s="42"/>
      <c r="J85" s="42"/>
      <c r="K85" s="42"/>
      <c r="Y85" s="3">
        <f>IFERROR(IF(COUNTIF($F$10:F85,F85)=1,IF(SUMIF($F$10:$F$150,F85,$K$10:$K$150)&gt;=1000000,1000,SUMIF($F$10:$F$150,F85,$K$10:$K$150)*0.001),0),"")</f>
        <v>0</v>
      </c>
      <c r="Z85" s="3" t="str">
        <f t="shared" ca="1" si="5"/>
        <v/>
      </c>
      <c r="AA85" s="3" t="str">
        <f t="shared" si="6"/>
        <v/>
      </c>
      <c r="AB85" s="3">
        <f>IF(SUMIF($F$10:F85,F85,$Z$10:$Z$150)&gt;0,G85&amp;" "&amp;"CEZA",G85)</f>
        <v>0</v>
      </c>
      <c r="AD85" s="2" t="b">
        <f ca="1">IF(COUNTIF($AB$10:AB85,AB85)=1,IF(AB85&lt;&gt;"MALIN CİNSİ",IF(AB85&lt;&gt;0,ROW(AB85),"")))</f>
        <v>0</v>
      </c>
      <c r="AF85" s="18" t="e">
        <f ca="1">SMALL($AD$10:$AD$150,ROWS($A$1:A76))</f>
        <v>#NUM!</v>
      </c>
    </row>
    <row r="86" spans="1:32" ht="24.95" customHeight="1" x14ac:dyDescent="0.25">
      <c r="A86" s="25"/>
      <c r="B86" s="43" t="s">
        <v>27</v>
      </c>
      <c r="C86" s="44"/>
      <c r="D86" s="44"/>
      <c r="E86" s="44"/>
      <c r="F86" s="44"/>
      <c r="G86" s="44"/>
      <c r="H86" s="68">
        <f t="shared" ref="H86:I86" si="7">H73</f>
        <v>0</v>
      </c>
      <c r="I86" s="67">
        <f t="shared" si="7"/>
        <v>0</v>
      </c>
      <c r="J86" s="35"/>
      <c r="K86" s="34">
        <f>K73</f>
        <v>0</v>
      </c>
      <c r="Y86" s="3">
        <f>IFERROR(IF(COUNTIF($F$10:F86,F86)=1,IF(SUMIF($F$10:$F$150,F86,$K$10:$K$150)&gt;=1000000,1000,SUMIF($F$10:$F$150,F86,$K$10:$K$150)*0.001),0),"")</f>
        <v>0</v>
      </c>
      <c r="Z86" s="3">
        <f t="shared" ca="1" si="5"/>
        <v>0</v>
      </c>
      <c r="AA86" s="3">
        <f t="shared" ca="1" si="6"/>
        <v>0</v>
      </c>
      <c r="AB86" s="3">
        <f>IF(SUMIF($F$10:F86,F86,$Z$10:$Z$150)&gt;0,G86&amp;" "&amp;"CEZA",G86)</f>
        <v>0</v>
      </c>
      <c r="AD86" s="2" t="b">
        <f ca="1">IF(COUNTIF($AB$10:AB86,AB86)=1,IF(AB86&lt;&gt;"MALIN CİNSİ",IF(AB86&lt;&gt;0,ROW(AB86),"")))</f>
        <v>0</v>
      </c>
      <c r="AF86" s="18" t="e">
        <f ca="1">SMALL($AD$10:$AD$150,ROWS($A$1:A77))</f>
        <v>#NUM!</v>
      </c>
    </row>
    <row r="87" spans="1:32" ht="24.95" customHeight="1" x14ac:dyDescent="0.25">
      <c r="A87" s="25">
        <v>51</v>
      </c>
      <c r="B87" s="25"/>
      <c r="C87" s="26"/>
      <c r="D87" s="23"/>
      <c r="E87" s="15"/>
      <c r="F87" s="25"/>
      <c r="G87" s="24"/>
      <c r="H87" s="70"/>
      <c r="I87" s="69"/>
      <c r="J87" s="3"/>
      <c r="K87" s="29">
        <f t="shared" ref="K87:K111" si="8">IF(I87="",H87*J87,I87*J87)</f>
        <v>0</v>
      </c>
      <c r="Y87" s="3">
        <f>IFERROR(IF(COUNTIF($F$10:F87,F87)=1,IF(SUMIF($F$10:$F$150,F87,$K$10:$K$150)&gt;=1000000,1000,SUMIF($F$10:$F$150,F87,$K$10:$K$150)*0.001),0),"")</f>
        <v>0</v>
      </c>
      <c r="Z87" s="3" t="str">
        <f t="shared" ca="1" si="5"/>
        <v/>
      </c>
      <c r="AA87" s="3" t="str">
        <f t="shared" si="6"/>
        <v/>
      </c>
      <c r="AB87" s="3">
        <f>IF(SUMIF($F$10:F87,F87,$Z$10:$Z$150)&gt;0,G87&amp;" "&amp;"CEZA",G87)</f>
        <v>0</v>
      </c>
      <c r="AD87" s="2" t="b">
        <f ca="1">IF(COUNTIF($AB$10:AB87,AB87)=1,IF(AB87&lt;&gt;"MALIN CİNSİ",IF(AB87&lt;&gt;0,ROW(AB87),"")))</f>
        <v>0</v>
      </c>
      <c r="AF87" s="18" t="e">
        <f ca="1">SMALL($AD$10:$AD$150,ROWS($A$1:A78))</f>
        <v>#NUM!</v>
      </c>
    </row>
    <row r="88" spans="1:32" ht="24.95" customHeight="1" x14ac:dyDescent="0.25">
      <c r="A88" s="25">
        <v>52</v>
      </c>
      <c r="B88" s="25"/>
      <c r="C88" s="26"/>
      <c r="D88" s="23"/>
      <c r="E88" s="15"/>
      <c r="F88" s="25"/>
      <c r="G88" s="24"/>
      <c r="H88" s="70"/>
      <c r="I88" s="69"/>
      <c r="J88" s="3"/>
      <c r="K88" s="29">
        <f t="shared" si="8"/>
        <v>0</v>
      </c>
      <c r="Y88" s="3">
        <f>IFERROR(IF(COUNTIF($F$10:F88,F88)=1,IF(SUMIF($F$10:$F$150,F88,$K$10:$K$150)&gt;=1000000,1000,SUMIF($F$10:$F$150,F88,$K$10:$K$150)*0.001),0),"")</f>
        <v>0</v>
      </c>
      <c r="Z88" s="3" t="str">
        <f t="shared" ca="1" si="5"/>
        <v/>
      </c>
      <c r="AA88" s="3" t="str">
        <f t="shared" si="6"/>
        <v/>
      </c>
      <c r="AB88" s="3">
        <f>IF(SUMIF($F$10:F88,F88,$Z$10:$Z$150)&gt;0,G88&amp;" "&amp;"CEZA",G88)</f>
        <v>0</v>
      </c>
      <c r="AD88" s="2" t="b">
        <f ca="1">IF(COUNTIF($AB$10:AB88,AB88)=1,IF(AB88&lt;&gt;"MALIN CİNSİ",IF(AB88&lt;&gt;0,ROW(AB88),"")))</f>
        <v>0</v>
      </c>
      <c r="AF88" s="18" t="e">
        <f ca="1">SMALL($AD$10:$AD$150,ROWS($A$1:A79))</f>
        <v>#NUM!</v>
      </c>
    </row>
    <row r="89" spans="1:32" ht="24.95" customHeight="1" x14ac:dyDescent="0.25">
      <c r="A89" s="25">
        <v>53</v>
      </c>
      <c r="B89" s="25"/>
      <c r="C89" s="26"/>
      <c r="D89" s="23"/>
      <c r="E89" s="15"/>
      <c r="F89" s="25"/>
      <c r="G89" s="24"/>
      <c r="H89" s="70"/>
      <c r="I89" s="69"/>
      <c r="J89" s="3"/>
      <c r="K89" s="29">
        <f t="shared" si="8"/>
        <v>0</v>
      </c>
      <c r="Y89" s="3">
        <f>IFERROR(IF(COUNTIF($F$10:F89,F89)=1,IF(SUMIF($F$10:$F$150,F89,$K$10:$K$150)&gt;=1000000,1000,SUMIF($F$10:$F$150,F89,$K$10:$K$150)*0.001),0),"")</f>
        <v>0</v>
      </c>
      <c r="Z89" s="3" t="str">
        <f t="shared" ca="1" si="5"/>
        <v/>
      </c>
      <c r="AA89" s="3" t="str">
        <f t="shared" si="6"/>
        <v/>
      </c>
      <c r="AB89" s="3">
        <f>IF(SUMIF($F$10:F89,F89,$Z$10:$Z$150)&gt;0,G89&amp;" "&amp;"CEZA",G89)</f>
        <v>0</v>
      </c>
      <c r="AD89" s="2" t="b">
        <f ca="1">IF(COUNTIF($AB$10:AB89,AB89)=1,IF(AB89&lt;&gt;"MALIN CİNSİ",IF(AB89&lt;&gt;0,ROW(AB89),"")))</f>
        <v>0</v>
      </c>
      <c r="AF89" s="18" t="e">
        <f ca="1">SMALL($AD$10:$AD$150,ROWS($A$1:A80))</f>
        <v>#NUM!</v>
      </c>
    </row>
    <row r="90" spans="1:32" ht="24.95" customHeight="1" x14ac:dyDescent="0.25">
      <c r="A90" s="25">
        <v>54</v>
      </c>
      <c r="B90" s="25"/>
      <c r="C90" s="26"/>
      <c r="D90" s="23"/>
      <c r="E90" s="15"/>
      <c r="F90" s="25"/>
      <c r="G90" s="24"/>
      <c r="H90" s="70"/>
      <c r="I90" s="69"/>
      <c r="J90" s="3"/>
      <c r="K90" s="29">
        <f t="shared" si="8"/>
        <v>0</v>
      </c>
      <c r="Y90" s="3">
        <f>IFERROR(IF(COUNTIF($F$10:F90,F90)=1,IF(SUMIF($F$10:$F$150,F90,$K$10:$K$150)&gt;=1000000,1000,SUMIF($F$10:$F$150,F90,$K$10:$K$150)*0.001),0),"")</f>
        <v>0</v>
      </c>
      <c r="Z90" s="3" t="str">
        <f t="shared" ca="1" si="5"/>
        <v/>
      </c>
      <c r="AA90" s="3" t="str">
        <f t="shared" si="6"/>
        <v/>
      </c>
      <c r="AB90" s="3">
        <f>IF(SUMIF($F$10:F90,F90,$Z$10:$Z$150)&gt;0,G90&amp;" "&amp;"CEZA",G90)</f>
        <v>0</v>
      </c>
      <c r="AD90" s="2" t="b">
        <f ca="1">IF(COUNTIF($AB$10:AB90,AB90)=1,IF(AB90&lt;&gt;"MALIN CİNSİ",IF(AB90&lt;&gt;0,ROW(AB90),"")))</f>
        <v>0</v>
      </c>
      <c r="AF90" s="18" t="e">
        <f ca="1">SMALL($AD$10:$AD$150,ROWS($A$1:A81))</f>
        <v>#NUM!</v>
      </c>
    </row>
    <row r="91" spans="1:32" ht="24.95" customHeight="1" x14ac:dyDescent="0.25">
      <c r="A91" s="25">
        <v>55</v>
      </c>
      <c r="B91" s="25"/>
      <c r="C91" s="26"/>
      <c r="D91" s="23"/>
      <c r="E91" s="15"/>
      <c r="F91" s="25"/>
      <c r="G91" s="24"/>
      <c r="H91" s="70"/>
      <c r="I91" s="69"/>
      <c r="J91" s="3"/>
      <c r="K91" s="29">
        <f t="shared" si="8"/>
        <v>0</v>
      </c>
      <c r="Y91" s="3">
        <f>IFERROR(IF(COUNTIF($F$10:F91,F91)=1,IF(SUMIF($F$10:$F$150,F91,$K$10:$K$150)&gt;=1000000,1000,SUMIF($F$10:$F$150,F91,$K$10:$K$150)*0.001),0),"")</f>
        <v>0</v>
      </c>
      <c r="Z91" s="3" t="str">
        <f t="shared" ca="1" si="5"/>
        <v/>
      </c>
      <c r="AA91" s="3" t="str">
        <f t="shared" si="6"/>
        <v/>
      </c>
      <c r="AB91" s="3">
        <f>IF(SUMIF($F$10:F91,F91,$Z$10:$Z$150)&gt;0,G91&amp;" "&amp;"CEZA",G91)</f>
        <v>0</v>
      </c>
      <c r="AD91" s="2" t="b">
        <f ca="1">IF(COUNTIF($AB$10:AB91,AB91)=1,IF(AB91&lt;&gt;"MALIN CİNSİ",IF(AB91&lt;&gt;0,ROW(AB91),"")))</f>
        <v>0</v>
      </c>
      <c r="AF91" s="18" t="e">
        <f ca="1">SMALL($AD$10:$AD$150,ROWS($A$1:A82))</f>
        <v>#NUM!</v>
      </c>
    </row>
    <row r="92" spans="1:32" ht="24.95" customHeight="1" x14ac:dyDescent="0.25">
      <c r="A92" s="25">
        <v>56</v>
      </c>
      <c r="B92" s="25"/>
      <c r="C92" s="26"/>
      <c r="D92" s="23"/>
      <c r="E92" s="15"/>
      <c r="F92" s="25"/>
      <c r="G92" s="24"/>
      <c r="H92" s="70"/>
      <c r="I92" s="69"/>
      <c r="J92" s="3"/>
      <c r="K92" s="29">
        <f t="shared" si="8"/>
        <v>0</v>
      </c>
      <c r="Y92" s="3">
        <f>IFERROR(IF(COUNTIF($F$10:F92,F92)=1,IF(SUMIF($F$10:$F$150,F92,$K$10:$K$150)&gt;=1000000,1000,SUMIF($F$10:$F$150,F92,$K$10:$K$150)*0.001),0),"")</f>
        <v>0</v>
      </c>
      <c r="Z92" s="3" t="str">
        <f t="shared" ca="1" si="5"/>
        <v/>
      </c>
      <c r="AA92" s="3" t="str">
        <f t="shared" si="6"/>
        <v/>
      </c>
      <c r="AB92" s="3">
        <f>IF(SUMIF($F$10:F92,F92,$Z$10:$Z$150)&gt;0,G92&amp;" "&amp;"CEZA",G92)</f>
        <v>0</v>
      </c>
      <c r="AD92" s="2" t="b">
        <f ca="1">IF(COUNTIF($AB$10:AB92,AB92)=1,IF(AB92&lt;&gt;"MALIN CİNSİ",IF(AB92&lt;&gt;0,ROW(AB92),"")))</f>
        <v>0</v>
      </c>
      <c r="AF92" s="18" t="e">
        <f ca="1">SMALL($AD$10:$AD$150,ROWS($A$1:A83))</f>
        <v>#NUM!</v>
      </c>
    </row>
    <row r="93" spans="1:32" ht="24.95" customHeight="1" x14ac:dyDescent="0.25">
      <c r="A93" s="25">
        <v>57</v>
      </c>
      <c r="B93" s="25"/>
      <c r="C93" s="26"/>
      <c r="D93" s="23"/>
      <c r="E93" s="15"/>
      <c r="F93" s="25"/>
      <c r="G93" s="24"/>
      <c r="H93" s="70"/>
      <c r="I93" s="69"/>
      <c r="J93" s="3"/>
      <c r="K93" s="29">
        <f t="shared" si="8"/>
        <v>0</v>
      </c>
      <c r="Y93" s="3">
        <f>IFERROR(IF(COUNTIF($F$10:F93,F93)=1,IF(SUMIF($F$10:$F$150,F93,$K$10:$K$150)&gt;=1000000,1000,SUMIF($F$10:$F$150,F93,$K$10:$K$150)*0.001),0),"")</f>
        <v>0</v>
      </c>
      <c r="Z93" s="3" t="str">
        <f t="shared" ca="1" si="5"/>
        <v/>
      </c>
      <c r="AA93" s="3" t="str">
        <f t="shared" si="6"/>
        <v/>
      </c>
      <c r="AB93" s="3">
        <f>IF(SUMIF($F$10:F93,F93,$Z$10:$Z$150)&gt;0,G93&amp;" "&amp;"CEZA",G93)</f>
        <v>0</v>
      </c>
      <c r="AD93" s="2" t="b">
        <f ca="1">IF(COUNTIF($AB$10:AB93,AB93)=1,IF(AB93&lt;&gt;"MALIN CİNSİ",IF(AB93&lt;&gt;0,ROW(AB93),"")))</f>
        <v>0</v>
      </c>
      <c r="AF93" s="18" t="e">
        <f ca="1">SMALL($AD$10:$AD$150,ROWS($A$1:A84))</f>
        <v>#NUM!</v>
      </c>
    </row>
    <row r="94" spans="1:32" ht="24.95" customHeight="1" x14ac:dyDescent="0.25">
      <c r="A94" s="25">
        <v>58</v>
      </c>
      <c r="B94" s="25"/>
      <c r="C94" s="26"/>
      <c r="D94" s="23"/>
      <c r="E94" s="15"/>
      <c r="F94" s="25"/>
      <c r="G94" s="24"/>
      <c r="H94" s="70"/>
      <c r="I94" s="69"/>
      <c r="J94" s="3"/>
      <c r="K94" s="29">
        <f t="shared" si="8"/>
        <v>0</v>
      </c>
      <c r="Y94" s="3">
        <f>IFERROR(IF(COUNTIF($F$10:F94,F94)=1,IF(SUMIF($F$10:$F$150,F94,$K$10:$K$150)&gt;=1000000,1000,SUMIF($F$10:$F$150,F94,$K$10:$K$150)*0.001),0),"")</f>
        <v>0</v>
      </c>
      <c r="Z94" s="3" t="str">
        <f t="shared" ca="1" si="5"/>
        <v/>
      </c>
      <c r="AA94" s="3" t="str">
        <f t="shared" si="6"/>
        <v/>
      </c>
      <c r="AB94" s="3">
        <f>IF(SUMIF($F$10:F94,F94,$Z$10:$Z$150)&gt;0,G94&amp;" "&amp;"CEZA",G94)</f>
        <v>0</v>
      </c>
      <c r="AD94" s="2" t="b">
        <f ca="1">IF(COUNTIF($AB$10:AB94,AB94)=1,IF(AB94&lt;&gt;"MALIN CİNSİ",IF(AB94&lt;&gt;0,ROW(AB94),"")))</f>
        <v>0</v>
      </c>
      <c r="AF94" s="18" t="e">
        <f ca="1">SMALL($AD$10:$AD$150,ROWS($A$1:A85))</f>
        <v>#NUM!</v>
      </c>
    </row>
    <row r="95" spans="1:32" ht="24.95" customHeight="1" x14ac:dyDescent="0.25">
      <c r="A95" s="25">
        <v>59</v>
      </c>
      <c r="B95" s="25"/>
      <c r="C95" s="26"/>
      <c r="D95" s="23"/>
      <c r="E95" s="15"/>
      <c r="F95" s="25"/>
      <c r="G95" s="24"/>
      <c r="H95" s="70"/>
      <c r="I95" s="69"/>
      <c r="J95" s="3"/>
      <c r="K95" s="29">
        <f t="shared" si="8"/>
        <v>0</v>
      </c>
      <c r="Y95" s="3">
        <f>IFERROR(IF(COUNTIF($F$10:F95,F95)=1,IF(SUMIF($F$10:$F$150,F95,$K$10:$K$150)&gt;=1000000,1000,SUMIF($F$10:$F$150,F95,$K$10:$K$150)*0.001),0),"")</f>
        <v>0</v>
      </c>
      <c r="Z95" s="3" t="str">
        <f t="shared" ca="1" si="5"/>
        <v/>
      </c>
      <c r="AA95" s="3" t="str">
        <f t="shared" si="6"/>
        <v/>
      </c>
      <c r="AB95" s="3">
        <f>IF(SUMIF($F$10:F95,F95,$Z$10:$Z$150)&gt;0,G95&amp;" "&amp;"CEZA",G95)</f>
        <v>0</v>
      </c>
      <c r="AD95" s="2" t="b">
        <f ca="1">IF(COUNTIF($AB$10:AB95,AB95)=1,IF(AB95&lt;&gt;"MALIN CİNSİ",IF(AB95&lt;&gt;0,ROW(AB95),"")))</f>
        <v>0</v>
      </c>
      <c r="AF95" s="18" t="e">
        <f ca="1">SMALL($AD$10:$AD$150,ROWS($A$1:A86))</f>
        <v>#NUM!</v>
      </c>
    </row>
    <row r="96" spans="1:32" ht="24.95" customHeight="1" x14ac:dyDescent="0.25">
      <c r="A96" s="25">
        <v>60</v>
      </c>
      <c r="B96" s="25"/>
      <c r="C96" s="26"/>
      <c r="D96" s="23"/>
      <c r="E96" s="15"/>
      <c r="F96" s="25"/>
      <c r="G96" s="24"/>
      <c r="H96" s="70"/>
      <c r="I96" s="69"/>
      <c r="J96" s="3"/>
      <c r="K96" s="29">
        <f t="shared" si="8"/>
        <v>0</v>
      </c>
      <c r="Y96" s="3">
        <f>IFERROR(IF(COUNTIF($F$10:F96,F96)=1,IF(SUMIF($F$10:$F$150,F96,$K$10:$K$150)&gt;=1000000,1000,SUMIF($F$10:$F$150,F96,$K$10:$K$150)*0.001),0),"")</f>
        <v>0</v>
      </c>
      <c r="Z96" s="3" t="str">
        <f t="shared" ca="1" si="5"/>
        <v/>
      </c>
      <c r="AA96" s="3" t="str">
        <f t="shared" si="6"/>
        <v/>
      </c>
      <c r="AB96" s="3">
        <f>IF(SUMIF($F$10:F96,F96,$Z$10:$Z$150)&gt;0,G96&amp;" "&amp;"CEZA",G96)</f>
        <v>0</v>
      </c>
      <c r="AD96" s="2" t="b">
        <f ca="1">IF(COUNTIF($AB$10:AB96,AB96)=1,IF(AB96&lt;&gt;"MALIN CİNSİ",IF(AB96&lt;&gt;0,ROW(AB96),"")))</f>
        <v>0</v>
      </c>
      <c r="AF96" s="18" t="e">
        <f ca="1">SMALL($AD$10:$AD$150,ROWS($A$1:A87))</f>
        <v>#NUM!</v>
      </c>
    </row>
    <row r="97" spans="1:32" ht="24.95" customHeight="1" x14ac:dyDescent="0.25">
      <c r="A97" s="25">
        <v>61</v>
      </c>
      <c r="B97" s="25"/>
      <c r="C97" s="26"/>
      <c r="D97" s="23"/>
      <c r="E97" s="15"/>
      <c r="F97" s="25"/>
      <c r="G97" s="24"/>
      <c r="H97" s="70"/>
      <c r="I97" s="69"/>
      <c r="J97" s="3"/>
      <c r="K97" s="29">
        <f t="shared" si="8"/>
        <v>0</v>
      </c>
      <c r="Y97" s="3">
        <f>IFERROR(IF(COUNTIF($F$10:F97,F97)=1,IF(SUMIF($F$10:$F$150,F97,$K$10:$K$150)&gt;=1000000,1000,SUMIF($F$10:$F$150,F97,$K$10:$K$150)*0.001),0),"")</f>
        <v>0</v>
      </c>
      <c r="Z97" s="3" t="str">
        <f t="shared" ca="1" si="5"/>
        <v/>
      </c>
      <c r="AA97" s="3" t="str">
        <f t="shared" si="6"/>
        <v/>
      </c>
      <c r="AB97" s="3">
        <f>IF(SUMIF($F$10:F97,F97,$Z$10:$Z$150)&gt;0,G97&amp;" "&amp;"CEZA",G97)</f>
        <v>0</v>
      </c>
      <c r="AD97" s="2" t="b">
        <f ca="1">IF(COUNTIF($AB$10:AB97,AB97)=1,IF(AB97&lt;&gt;"MALIN CİNSİ",IF(AB97&lt;&gt;0,ROW(AB97),"")))</f>
        <v>0</v>
      </c>
      <c r="AF97" s="18" t="e">
        <f ca="1">SMALL($AD$10:$AD$150,ROWS($A$1:A88))</f>
        <v>#NUM!</v>
      </c>
    </row>
    <row r="98" spans="1:32" ht="24.95" customHeight="1" x14ac:dyDescent="0.25">
      <c r="A98" s="25">
        <v>62</v>
      </c>
      <c r="B98" s="25"/>
      <c r="C98" s="26"/>
      <c r="D98" s="23"/>
      <c r="E98" s="15"/>
      <c r="F98" s="25"/>
      <c r="G98" s="24"/>
      <c r="H98" s="70"/>
      <c r="I98" s="69"/>
      <c r="J98" s="3"/>
      <c r="K98" s="29">
        <f t="shared" si="8"/>
        <v>0</v>
      </c>
      <c r="Y98" s="3">
        <f>IFERROR(IF(COUNTIF($F$10:F98,F98)=1,IF(SUMIF($F$10:$F$150,F98,$K$10:$K$150)&gt;=1000000,1000,SUMIF($F$10:$F$150,F98,$K$10:$K$150)*0.001),0),"")</f>
        <v>0</v>
      </c>
      <c r="Z98" s="3" t="str">
        <f t="shared" ca="1" si="5"/>
        <v/>
      </c>
      <c r="AA98" s="3" t="str">
        <f t="shared" si="6"/>
        <v/>
      </c>
      <c r="AB98" s="3">
        <f>IF(SUMIF($F$10:F98,F98,$Z$10:$Z$150)&gt;0,G98&amp;" "&amp;"CEZA",G98)</f>
        <v>0</v>
      </c>
      <c r="AD98" s="2" t="b">
        <f ca="1">IF(COUNTIF($AB$10:AB98,AB98)=1,IF(AB98&lt;&gt;"MALIN CİNSİ",IF(AB98&lt;&gt;0,ROW(AB98),"")))</f>
        <v>0</v>
      </c>
      <c r="AF98" s="18" t="e">
        <f ca="1">SMALL($AD$10:$AD$150,ROWS($A$1:A89))</f>
        <v>#NUM!</v>
      </c>
    </row>
    <row r="99" spans="1:32" ht="24.95" customHeight="1" x14ac:dyDescent="0.25">
      <c r="A99" s="25">
        <v>63</v>
      </c>
      <c r="B99" s="25"/>
      <c r="C99" s="26"/>
      <c r="D99" s="23"/>
      <c r="E99" s="15"/>
      <c r="F99" s="25"/>
      <c r="G99" s="24"/>
      <c r="H99" s="70"/>
      <c r="I99" s="69"/>
      <c r="J99" s="3"/>
      <c r="K99" s="29">
        <f t="shared" si="8"/>
        <v>0</v>
      </c>
      <c r="Y99" s="3">
        <f>IFERROR(IF(COUNTIF($F$10:F99,F99)=1,IF(SUMIF($F$10:$F$150,F99,$K$10:$K$150)&gt;=1000000,1000,SUMIF($F$10:$F$150,F99,$K$10:$K$150)*0.001),0),"")</f>
        <v>0</v>
      </c>
      <c r="Z99" s="3" t="str">
        <f t="shared" ca="1" si="5"/>
        <v/>
      </c>
      <c r="AA99" s="3" t="str">
        <f t="shared" si="6"/>
        <v/>
      </c>
      <c r="AB99" s="3">
        <f>IF(SUMIF($F$10:F99,F99,$Z$10:$Z$150)&gt;0,G99&amp;" "&amp;"CEZA",G99)</f>
        <v>0</v>
      </c>
      <c r="AD99" s="2" t="b">
        <f ca="1">IF(COUNTIF($AB$10:AB99,AB99)=1,IF(AB99&lt;&gt;"MALIN CİNSİ",IF(AB99&lt;&gt;0,ROW(AB99),"")))</f>
        <v>0</v>
      </c>
      <c r="AF99" s="18" t="e">
        <f ca="1">SMALL($AD$10:$AD$150,ROWS($A$1:A90))</f>
        <v>#NUM!</v>
      </c>
    </row>
    <row r="100" spans="1:32" ht="24.95" customHeight="1" x14ac:dyDescent="0.25">
      <c r="A100" s="25">
        <v>64</v>
      </c>
      <c r="B100" s="25"/>
      <c r="C100" s="26"/>
      <c r="D100" s="23"/>
      <c r="E100" s="15"/>
      <c r="F100" s="25"/>
      <c r="G100" s="24"/>
      <c r="H100" s="70"/>
      <c r="I100" s="69"/>
      <c r="J100" s="3"/>
      <c r="K100" s="29">
        <f t="shared" si="8"/>
        <v>0</v>
      </c>
      <c r="Y100" s="3">
        <f>IFERROR(IF(COUNTIF($F$10:F100,F100)=1,IF(SUMIF($F$10:$F$150,F100,$K$10:$K$150)&gt;=1000000,1000,SUMIF($F$10:$F$150,F100,$K$10:$K$150)*0.001),0),"")</f>
        <v>0</v>
      </c>
      <c r="Z100" s="3" t="str">
        <f t="shared" ca="1" si="5"/>
        <v/>
      </c>
      <c r="AA100" s="3" t="str">
        <f t="shared" si="6"/>
        <v/>
      </c>
      <c r="AB100" s="3">
        <f>IF(SUMIF($F$10:F100,F100,$Z$10:$Z$150)&gt;0,G100&amp;" "&amp;"CEZA",G100)</f>
        <v>0</v>
      </c>
      <c r="AD100" s="2" t="b">
        <f ca="1">IF(COUNTIF($AB$10:AB100,AB100)=1,IF(AB100&lt;&gt;"MALIN CİNSİ",IF(AB100&lt;&gt;0,ROW(AB100),"")))</f>
        <v>0</v>
      </c>
      <c r="AF100" s="18" t="e">
        <f ca="1">SMALL($AD$10:$AD$150,ROWS($A$1:A91))</f>
        <v>#NUM!</v>
      </c>
    </row>
    <row r="101" spans="1:32" ht="24.95" customHeight="1" x14ac:dyDescent="0.25">
      <c r="A101" s="25">
        <v>65</v>
      </c>
      <c r="B101" s="25"/>
      <c r="C101" s="26"/>
      <c r="D101" s="23"/>
      <c r="E101" s="15"/>
      <c r="F101" s="25"/>
      <c r="G101" s="24"/>
      <c r="H101" s="70"/>
      <c r="I101" s="69"/>
      <c r="J101" s="3"/>
      <c r="K101" s="29">
        <f t="shared" si="8"/>
        <v>0</v>
      </c>
      <c r="Y101" s="3">
        <f>IFERROR(IF(COUNTIF($F$10:F101,F101)=1,IF(SUMIF($F$10:$F$150,F101,$K$10:$K$150)&gt;=1000000,1000,SUMIF($F$10:$F$150,F101,$K$10:$K$150)*0.001),0),"")</f>
        <v>0</v>
      </c>
      <c r="Z101" s="3" t="str">
        <f t="shared" ca="1" si="5"/>
        <v/>
      </c>
      <c r="AA101" s="3" t="str">
        <f t="shared" si="6"/>
        <v/>
      </c>
      <c r="AB101" s="3">
        <f>IF(SUMIF($F$10:F101,F101,$Z$10:$Z$150)&gt;0,G101&amp;" "&amp;"CEZA",G101)</f>
        <v>0</v>
      </c>
      <c r="AD101" s="2" t="b">
        <f ca="1">IF(COUNTIF($AB$10:AB101,AB101)=1,IF(AB101&lt;&gt;"MALIN CİNSİ",IF(AB101&lt;&gt;0,ROW(AB101),"")))</f>
        <v>0</v>
      </c>
      <c r="AF101" s="18" t="e">
        <f ca="1">SMALL($AD$10:$AD$150,ROWS($A$1:A92))</f>
        <v>#NUM!</v>
      </c>
    </row>
    <row r="102" spans="1:32" ht="24.95" customHeight="1" x14ac:dyDescent="0.25">
      <c r="A102" s="25">
        <v>66</v>
      </c>
      <c r="B102" s="25"/>
      <c r="C102" s="26"/>
      <c r="D102" s="23"/>
      <c r="E102" s="15"/>
      <c r="F102" s="25"/>
      <c r="G102" s="24"/>
      <c r="H102" s="70"/>
      <c r="I102" s="69"/>
      <c r="J102" s="3"/>
      <c r="K102" s="29">
        <f t="shared" si="8"/>
        <v>0</v>
      </c>
      <c r="Y102" s="3">
        <f>IFERROR(IF(COUNTIF($F$10:F102,F102)=1,IF(SUMIF($F$10:$F$150,F102,$K$10:$K$150)&gt;=1000000,1000,SUMIF($F$10:$F$150,F102,$K$10:$K$150)*0.001),0),"")</f>
        <v>0</v>
      </c>
      <c r="Z102" s="3" t="str">
        <f t="shared" ca="1" si="5"/>
        <v/>
      </c>
      <c r="AA102" s="3" t="str">
        <f t="shared" si="6"/>
        <v/>
      </c>
      <c r="AB102" s="3">
        <f>IF(SUMIF($F$10:F102,F102,$Z$10:$Z$150)&gt;0,G102&amp;" "&amp;"CEZA",G102)</f>
        <v>0</v>
      </c>
      <c r="AD102" s="2" t="b">
        <f ca="1">IF(COUNTIF($AB$10:AB102,AB102)=1,IF(AB102&lt;&gt;"MALIN CİNSİ",IF(AB102&lt;&gt;0,ROW(AB102),"")))</f>
        <v>0</v>
      </c>
      <c r="AF102" s="18" t="e">
        <f ca="1">SMALL($AD$10:$AD$150,ROWS($A$1:A93))</f>
        <v>#NUM!</v>
      </c>
    </row>
    <row r="103" spans="1:32" ht="24.95" customHeight="1" x14ac:dyDescent="0.25">
      <c r="A103" s="25">
        <v>67</v>
      </c>
      <c r="B103" s="25"/>
      <c r="C103" s="26"/>
      <c r="D103" s="23"/>
      <c r="E103" s="15"/>
      <c r="F103" s="25"/>
      <c r="G103" s="24"/>
      <c r="H103" s="70"/>
      <c r="I103" s="69"/>
      <c r="J103" s="3"/>
      <c r="K103" s="29">
        <f t="shared" si="8"/>
        <v>0</v>
      </c>
      <c r="Y103" s="3">
        <f>IFERROR(IF(COUNTIF($F$10:F103,F103)=1,IF(SUMIF($F$10:$F$150,F103,$K$10:$K$150)&gt;=1000000,1000,SUMIF($F$10:$F$150,F103,$K$10:$K$150)*0.001),0),"")</f>
        <v>0</v>
      </c>
      <c r="Z103" s="3" t="str">
        <f t="shared" ca="1" si="5"/>
        <v/>
      </c>
      <c r="AA103" s="3" t="str">
        <f t="shared" si="6"/>
        <v/>
      </c>
      <c r="AB103" s="3">
        <f>IF(SUMIF($F$10:F103,F103,$Z$10:$Z$150)&gt;0,G103&amp;" "&amp;"CEZA",G103)</f>
        <v>0</v>
      </c>
      <c r="AD103" s="2" t="b">
        <f ca="1">IF(COUNTIF($AB$10:AB103,AB103)=1,IF(AB103&lt;&gt;"MALIN CİNSİ",IF(AB103&lt;&gt;0,ROW(AB103),"")))</f>
        <v>0</v>
      </c>
      <c r="AF103" s="18" t="e">
        <f ca="1">SMALL($AD$10:$AD$150,ROWS($A$1:A94))</f>
        <v>#NUM!</v>
      </c>
    </row>
    <row r="104" spans="1:32" ht="24.95" customHeight="1" x14ac:dyDescent="0.25">
      <c r="A104" s="25">
        <v>68</v>
      </c>
      <c r="B104" s="25"/>
      <c r="C104" s="26"/>
      <c r="D104" s="23"/>
      <c r="E104" s="15"/>
      <c r="F104" s="25"/>
      <c r="G104" s="24"/>
      <c r="H104" s="70"/>
      <c r="I104" s="69"/>
      <c r="J104" s="3"/>
      <c r="K104" s="29">
        <f t="shared" si="8"/>
        <v>0</v>
      </c>
      <c r="Y104" s="3">
        <f>IFERROR(IF(COUNTIF($F$10:F104,F104)=1,IF(SUMIF($F$10:$F$150,F104,$K$10:$K$150)&gt;=1000000,1000,SUMIF($F$10:$F$150,F104,$K$10:$K$150)*0.001),0),"")</f>
        <v>0</v>
      </c>
      <c r="Z104" s="3" t="str">
        <f t="shared" ca="1" si="5"/>
        <v/>
      </c>
      <c r="AA104" s="3" t="str">
        <f t="shared" si="6"/>
        <v/>
      </c>
      <c r="AB104" s="3">
        <f>IF(SUMIF($F$10:F104,F104,$Z$10:$Z$150)&gt;0,G104&amp;" "&amp;"CEZA",G104)</f>
        <v>0</v>
      </c>
      <c r="AD104" s="2" t="b">
        <f ca="1">IF(COUNTIF($AB$10:AB104,AB104)=1,IF(AB104&lt;&gt;"MALIN CİNSİ",IF(AB104&lt;&gt;0,ROW(AB104),"")))</f>
        <v>0</v>
      </c>
      <c r="AF104" s="18" t="e">
        <f ca="1">SMALL($AD$10:$AD$150,ROWS($A$1:A95))</f>
        <v>#NUM!</v>
      </c>
    </row>
    <row r="105" spans="1:32" ht="24.95" customHeight="1" x14ac:dyDescent="0.25">
      <c r="A105" s="25">
        <v>69</v>
      </c>
      <c r="B105" s="25"/>
      <c r="C105" s="26"/>
      <c r="D105" s="23"/>
      <c r="E105" s="15"/>
      <c r="F105" s="25"/>
      <c r="G105" s="24"/>
      <c r="H105" s="70"/>
      <c r="I105" s="69"/>
      <c r="J105" s="3"/>
      <c r="K105" s="29">
        <f t="shared" si="8"/>
        <v>0</v>
      </c>
      <c r="Y105" s="3">
        <f>IFERROR(IF(COUNTIF($F$10:F105,F105)=1,IF(SUMIF($F$10:$F$150,F105,$K$10:$K$150)&gt;=1000000,1000,SUMIF($F$10:$F$150,F105,$K$10:$K$150)*0.001),0),"")</f>
        <v>0</v>
      </c>
      <c r="Z105" s="3" t="str">
        <f t="shared" ca="1" si="5"/>
        <v/>
      </c>
      <c r="AA105" s="3" t="str">
        <f t="shared" si="6"/>
        <v/>
      </c>
      <c r="AB105" s="3">
        <f>IF(SUMIF($F$10:F105,F105,$Z$10:$Z$150)&gt;0,G105&amp;" "&amp;"CEZA",G105)</f>
        <v>0</v>
      </c>
      <c r="AD105" s="2" t="b">
        <f ca="1">IF(COUNTIF($AB$10:AB105,AB105)=1,IF(AB105&lt;&gt;"MALIN CİNSİ",IF(AB105&lt;&gt;0,ROW(AB105),"")))</f>
        <v>0</v>
      </c>
      <c r="AF105" s="18" t="e">
        <f ca="1">SMALL($AD$10:$AD$150,ROWS($A$1:A96))</f>
        <v>#NUM!</v>
      </c>
    </row>
    <row r="106" spans="1:32" ht="24.95" customHeight="1" x14ac:dyDescent="0.25">
      <c r="A106" s="25">
        <v>70</v>
      </c>
      <c r="B106" s="25"/>
      <c r="C106" s="26"/>
      <c r="D106" s="23"/>
      <c r="E106" s="15"/>
      <c r="F106" s="25"/>
      <c r="G106" s="24"/>
      <c r="H106" s="70"/>
      <c r="I106" s="69"/>
      <c r="J106" s="3"/>
      <c r="K106" s="29">
        <f t="shared" si="8"/>
        <v>0</v>
      </c>
      <c r="Y106" s="3">
        <f>IFERROR(IF(COUNTIF($F$10:F106,F106)=1,IF(SUMIF($F$10:$F$150,F106,$K$10:$K$150)&gt;=1000000,1000,SUMIF($F$10:$F$150,F106,$K$10:$K$150)*0.001),0),"")</f>
        <v>0</v>
      </c>
      <c r="Z106" s="3" t="str">
        <f t="shared" ca="1" si="5"/>
        <v/>
      </c>
      <c r="AA106" s="3" t="str">
        <f t="shared" si="6"/>
        <v/>
      </c>
      <c r="AB106" s="3">
        <f>IF(SUMIF($F$10:F106,F106,$Z$10:$Z$150)&gt;0,G106&amp;" "&amp;"CEZA",G106)</f>
        <v>0</v>
      </c>
      <c r="AD106" s="2" t="b">
        <f ca="1">IF(COUNTIF($AB$10:AB106,AB106)=1,IF(AB106&lt;&gt;"MALIN CİNSİ",IF(AB106&lt;&gt;0,ROW(AB106),"")))</f>
        <v>0</v>
      </c>
      <c r="AF106" s="18" t="e">
        <f ca="1">SMALL($AD$10:$AD$150,ROWS($A$1:A97))</f>
        <v>#NUM!</v>
      </c>
    </row>
    <row r="107" spans="1:32" ht="24.95" customHeight="1" x14ac:dyDescent="0.25">
      <c r="A107" s="25">
        <v>71</v>
      </c>
      <c r="B107" s="25"/>
      <c r="C107" s="26"/>
      <c r="D107" s="23"/>
      <c r="E107" s="15"/>
      <c r="F107" s="25"/>
      <c r="G107" s="24"/>
      <c r="H107" s="70"/>
      <c r="I107" s="69"/>
      <c r="J107" s="3"/>
      <c r="K107" s="29">
        <f t="shared" si="8"/>
        <v>0</v>
      </c>
      <c r="Y107" s="3">
        <f>IFERROR(IF(COUNTIF($F$10:F107,F107)=1,IF(SUMIF($F$10:$F$150,F107,$K$10:$K$150)&gt;=1000000,1000,SUMIF($F$10:$F$150,F107,$K$10:$K$150)*0.001),0),"")</f>
        <v>0</v>
      </c>
      <c r="Z107" s="3" t="str">
        <f t="shared" ca="1" si="5"/>
        <v/>
      </c>
      <c r="AA107" s="3" t="str">
        <f t="shared" si="6"/>
        <v/>
      </c>
      <c r="AB107" s="3">
        <f>IF(SUMIF($F$10:F107,F107,$Z$10:$Z$150)&gt;0,G107&amp;" "&amp;"CEZA",G107)</f>
        <v>0</v>
      </c>
      <c r="AD107" s="2" t="b">
        <f ca="1">IF(COUNTIF($AB$10:AB107,AB107)=1,IF(AB107&lt;&gt;"MALIN CİNSİ",IF(AB107&lt;&gt;0,ROW(AB107),"")))</f>
        <v>0</v>
      </c>
      <c r="AF107" s="18" t="e">
        <f ca="1">SMALL($AD$10:$AD$150,ROWS($A$1:A98))</f>
        <v>#NUM!</v>
      </c>
    </row>
    <row r="108" spans="1:32" ht="24.95" customHeight="1" x14ac:dyDescent="0.25">
      <c r="A108" s="25">
        <v>72</v>
      </c>
      <c r="B108" s="25"/>
      <c r="C108" s="26"/>
      <c r="D108" s="23"/>
      <c r="E108" s="15"/>
      <c r="F108" s="25"/>
      <c r="G108" s="24"/>
      <c r="H108" s="70"/>
      <c r="I108" s="69"/>
      <c r="J108" s="3"/>
      <c r="K108" s="29">
        <f t="shared" si="8"/>
        <v>0</v>
      </c>
      <c r="Y108" s="3">
        <f>IFERROR(IF(COUNTIF($F$10:F108,F108)=1,IF(SUMIF($F$10:$F$150,F108,$K$10:$K$150)&gt;=1000000,1000,SUMIF($F$10:$F$150,F108,$K$10:$K$150)*0.001),0),"")</f>
        <v>0</v>
      </c>
      <c r="Z108" s="3" t="str">
        <f t="shared" ca="1" si="5"/>
        <v/>
      </c>
      <c r="AA108" s="3" t="str">
        <f t="shared" si="6"/>
        <v/>
      </c>
      <c r="AB108" s="3">
        <f>IF(SUMIF($F$10:F108,F108,$Z$10:$Z$150)&gt;0,G108&amp;" "&amp;"CEZA",G108)</f>
        <v>0</v>
      </c>
      <c r="AD108" s="2" t="b">
        <f ca="1">IF(COUNTIF($AB$10:AB108,AB108)=1,IF(AB108&lt;&gt;"MALIN CİNSİ",IF(AB108&lt;&gt;0,ROW(AB108),"")))</f>
        <v>0</v>
      </c>
      <c r="AF108" s="18" t="e">
        <f ca="1">SMALL($AD$10:$AD$150,ROWS($A$1:A99))</f>
        <v>#NUM!</v>
      </c>
    </row>
    <row r="109" spans="1:32" ht="24.95" customHeight="1" x14ac:dyDescent="0.25">
      <c r="A109" s="25">
        <v>73</v>
      </c>
      <c r="B109" s="25"/>
      <c r="C109" s="26"/>
      <c r="D109" s="23"/>
      <c r="E109" s="15"/>
      <c r="F109" s="25"/>
      <c r="G109" s="24"/>
      <c r="H109" s="70"/>
      <c r="I109" s="69"/>
      <c r="J109" s="3"/>
      <c r="K109" s="29">
        <f t="shared" si="8"/>
        <v>0</v>
      </c>
      <c r="Y109" s="3">
        <f>IFERROR(IF(COUNTIF($F$10:F109,F109)=1,IF(SUMIF($F$10:$F$150,F109,$K$10:$K$150)&gt;=1000000,1000,SUMIF($F$10:$F$150,F109,$K$10:$K$150)*0.001),0),"")</f>
        <v>0</v>
      </c>
      <c r="Z109" s="3" t="str">
        <f t="shared" ca="1" si="5"/>
        <v/>
      </c>
      <c r="AA109" s="3" t="str">
        <f t="shared" si="6"/>
        <v/>
      </c>
      <c r="AB109" s="3">
        <f>IF(SUMIF($F$10:F109,F109,$Z$10:$Z$150)&gt;0,G109&amp;" "&amp;"CEZA",G109)</f>
        <v>0</v>
      </c>
      <c r="AD109" s="2" t="b">
        <f ca="1">IF(COUNTIF($AB$10:AB109,AB109)=1,IF(AB109&lt;&gt;"MALIN CİNSİ",IF(AB109&lt;&gt;0,ROW(AB109),"")))</f>
        <v>0</v>
      </c>
      <c r="AF109" s="18" t="e">
        <f ca="1">SMALL($AD$10:$AD$150,ROWS($A$1:A100))</f>
        <v>#NUM!</v>
      </c>
    </row>
    <row r="110" spans="1:32" ht="24.95" customHeight="1" x14ac:dyDescent="0.25">
      <c r="A110" s="25">
        <v>74</v>
      </c>
      <c r="B110" s="25"/>
      <c r="C110" s="26"/>
      <c r="D110" s="23"/>
      <c r="E110" s="15"/>
      <c r="F110" s="25"/>
      <c r="G110" s="24"/>
      <c r="H110" s="70"/>
      <c r="I110" s="69"/>
      <c r="J110" s="3"/>
      <c r="K110" s="29">
        <f t="shared" si="8"/>
        <v>0</v>
      </c>
      <c r="Y110" s="3">
        <f>IFERROR(IF(COUNTIF($F$10:F110,F110)=1,IF(SUMIF($F$10:$F$150,F110,$K$10:$K$150)&gt;=1000000,1000,SUMIF($F$10:$F$150,F110,$K$10:$K$150)*0.001),0),"")</f>
        <v>0</v>
      </c>
      <c r="Z110" s="3" t="str">
        <f t="shared" ca="1" si="5"/>
        <v/>
      </c>
      <c r="AA110" s="3" t="str">
        <f t="shared" si="6"/>
        <v/>
      </c>
      <c r="AB110" s="3">
        <f>IF(SUMIF($F$10:F110,F110,$Z$10:$Z$150)&gt;0,G110&amp;" "&amp;"CEZA",G110)</f>
        <v>0</v>
      </c>
      <c r="AD110" s="2" t="b">
        <f ca="1">IF(COUNTIF($AB$10:AB110,AB110)=1,IF(AB110&lt;&gt;"MALIN CİNSİ",IF(AB110&lt;&gt;0,ROW(AB110),"")))</f>
        <v>0</v>
      </c>
      <c r="AF110" s="18" t="e">
        <f ca="1">SMALL($AD$10:$AD$150,ROWS($A$1:A101))</f>
        <v>#NUM!</v>
      </c>
    </row>
    <row r="111" spans="1:32" ht="24.95" customHeight="1" x14ac:dyDescent="0.25">
      <c r="A111" s="25">
        <v>75</v>
      </c>
      <c r="B111" s="25"/>
      <c r="C111" s="26"/>
      <c r="D111" s="23"/>
      <c r="E111" s="15"/>
      <c r="F111" s="25"/>
      <c r="G111" s="24"/>
      <c r="H111" s="70"/>
      <c r="I111" s="69"/>
      <c r="J111" s="3"/>
      <c r="K111" s="29">
        <f t="shared" si="8"/>
        <v>0</v>
      </c>
      <c r="Y111" s="3">
        <f>IFERROR(IF(COUNTIF($F$10:F111,F111)=1,IF(SUMIF($F$10:$F$150,F111,$K$10:$K$150)&gt;=1000000,1000,SUMIF($F$10:$F$150,F111,$K$10:$K$150)*0.001),0),"")</f>
        <v>0</v>
      </c>
      <c r="Z111" s="3" t="str">
        <f t="shared" ca="1" si="5"/>
        <v/>
      </c>
      <c r="AA111" s="3" t="str">
        <f t="shared" si="6"/>
        <v/>
      </c>
      <c r="AB111" s="3">
        <f>IF(SUMIF($F$10:F111,F111,$Z$10:$Z$150)&gt;0,G111&amp;" "&amp;"CEZA",G111)</f>
        <v>0</v>
      </c>
      <c r="AD111" s="2" t="b">
        <f ca="1">IF(COUNTIF($AB$10:AB111,AB111)=1,IF(AB111&lt;&gt;"MALIN CİNSİ",IF(AB111&lt;&gt;0,ROW(AB111),"")))</f>
        <v>0</v>
      </c>
      <c r="AF111" s="18" t="e">
        <f ca="1">SMALL($AD$10:$AD$150,ROWS($A$1:A102))</f>
        <v>#NUM!</v>
      </c>
    </row>
    <row r="112" spans="1:32" ht="24.95" customHeight="1" x14ac:dyDescent="0.25">
      <c r="H112" s="68">
        <f t="shared" ref="H112:I112" si="9">SUM(H86:H111)</f>
        <v>0</v>
      </c>
      <c r="I112" s="67">
        <f t="shared" si="9"/>
        <v>0</v>
      </c>
      <c r="J112" s="14" t="s">
        <v>4</v>
      </c>
      <c r="K112" s="34">
        <f>SUM(K86:K111)</f>
        <v>0</v>
      </c>
      <c r="Y112" s="3">
        <f>IFERROR(IF(COUNTIF($F$10:F112,F112)=1,IF(SUMIF($F$10:$F$150,F112,$K$10:$K$150)&gt;=1000000,1000,SUMIF($F$10:$F$150,F112,$K$10:$K$150)*0.001),0),"")</f>
        <v>0</v>
      </c>
      <c r="Z112" s="3" t="str">
        <f t="shared" ca="1" si="5"/>
        <v/>
      </c>
      <c r="AA112" s="3" t="str">
        <f t="shared" si="6"/>
        <v/>
      </c>
      <c r="AB112" s="3">
        <f>IF(SUMIF($F$10:F112,F112,$Z$10:$Z$150)&gt;0,G112&amp;" "&amp;"CEZA",G112)</f>
        <v>0</v>
      </c>
      <c r="AD112" s="2" t="b">
        <f ca="1">IF(COUNTIF($AB$10:AB112,AB112)=1,IF(AB112&lt;&gt;"MALIN CİNSİ",IF(AB112&lt;&gt;0,ROW(AB112),"")))</f>
        <v>0</v>
      </c>
      <c r="AF112" s="18" t="e">
        <f ca="1">SMALL($AD$10:$AD$150,ROWS($A$1:A103))</f>
        <v>#NUM!</v>
      </c>
    </row>
    <row r="113" spans="1:32" ht="26.2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Y113" s="3">
        <f>IFERROR(IF(COUNTIF($F$10:F113,F113)=1,IF(SUMIF($F$10:$F$150,F113,$K$10:$K$150)&gt;=1000000,1000,SUMIF($F$10:$F$150,F113,$K$10:$K$150)*0.001),0),"")</f>
        <v>0</v>
      </c>
      <c r="Z113" s="3" t="str">
        <f t="shared" ca="1" si="5"/>
        <v/>
      </c>
      <c r="AA113" s="3" t="str">
        <f t="shared" si="6"/>
        <v/>
      </c>
      <c r="AB113" s="3">
        <f>IF(SUMIF($F$10:F113,F113,$Z$10:$Z$150)&gt;0,G113&amp;" "&amp;"CEZA",G113)</f>
        <v>0</v>
      </c>
      <c r="AD113" s="2" t="b">
        <f ca="1">IF(COUNTIF($AB$10:AB113,AB113)=1,IF(AB113&lt;&gt;"MALIN CİNSİ",IF(AB113&lt;&gt;0,ROW(AB113),"")))</f>
        <v>0</v>
      </c>
      <c r="AF113" s="18" t="e">
        <f ca="1">SMALL($AD$10:$AD$150,ROWS($A$1:A104))</f>
        <v>#NUM!</v>
      </c>
    </row>
    <row r="114" spans="1:32" ht="23.25" customHeight="1" x14ac:dyDescent="0.25">
      <c r="Y114" s="3">
        <f>IFERROR(IF(COUNTIF($F$10:F114,F114)=1,IF(SUMIF($F$10:$F$150,F114,$K$10:$K$150)&gt;=1000000,1000,SUMIF($F$10:$F$150,F114,$K$10:$K$150)*0.001),0),"")</f>
        <v>0</v>
      </c>
      <c r="Z114" s="3" t="str">
        <f t="shared" ca="1" si="5"/>
        <v/>
      </c>
      <c r="AA114" s="3" t="str">
        <f t="shared" si="6"/>
        <v/>
      </c>
      <c r="AB114" s="3">
        <f>IF(SUMIF($F$10:F114,F114,$Z$10:$Z$150)&gt;0,G114&amp;" "&amp;"CEZA",G114)</f>
        <v>0</v>
      </c>
      <c r="AD114" s="2" t="b">
        <f ca="1">IF(COUNTIF($AB$10:AB114,AB114)=1,IF(AB114&lt;&gt;"MALIN CİNSİ",IF(AB114&lt;&gt;0,ROW(AB114),"")))</f>
        <v>0</v>
      </c>
      <c r="AF114" s="18" t="e">
        <f ca="1">SMALL($AD$10:$AD$150,ROWS($A$1:A105))</f>
        <v>#NUM!</v>
      </c>
    </row>
    <row r="115" spans="1:32" ht="23.25" customHeight="1" thickBot="1" x14ac:dyDescent="0.3">
      <c r="Y115" s="3">
        <f>IFERROR(IF(COUNTIF($F$10:F115,F115)=1,IF(SUMIF($F$10:$F$150,F115,$K$10:$K$150)&gt;=1000000,1000,SUMIF($F$10:$F$150,F115,$K$10:$K$150)*0.001),0),"")</f>
        <v>0</v>
      </c>
      <c r="Z115" s="3" t="str">
        <f t="shared" ca="1" si="5"/>
        <v/>
      </c>
      <c r="AA115" s="3" t="str">
        <f t="shared" si="6"/>
        <v/>
      </c>
      <c r="AB115" s="3">
        <f>IF(SUMIF($F$10:F115,F115,$Z$10:$Z$150)&gt;0,G115&amp;" "&amp;"CEZA",G115)</f>
        <v>0</v>
      </c>
      <c r="AD115" s="2" t="b">
        <f ca="1">IF(COUNTIF($AB$10:AB115,AB115)=1,IF(AB115&lt;&gt;"MALIN CİNSİ",IF(AB115&lt;&gt;0,ROW(AB115),"")))</f>
        <v>0</v>
      </c>
      <c r="AF115" s="18" t="e">
        <f ca="1">SMALL($AD$10:$AD$150,ROWS($A$1:A106))</f>
        <v>#NUM!</v>
      </c>
    </row>
    <row r="116" spans="1:32" ht="23.25" customHeight="1" x14ac:dyDescent="0.25">
      <c r="A116" s="51" t="s">
        <v>5</v>
      </c>
      <c r="B116" s="52"/>
      <c r="C116" s="52"/>
      <c r="D116" s="52"/>
      <c r="E116" s="52"/>
      <c r="F116" s="52"/>
      <c r="G116" s="52"/>
      <c r="H116" s="52"/>
      <c r="I116" s="52"/>
      <c r="J116" s="52"/>
      <c r="K116" s="53"/>
      <c r="Y116" s="3">
        <f>IFERROR(IF(COUNTIF($F$10:F116,F116)=1,IF(SUMIF($F$10:$F$150,F116,$K$10:$K$150)&gt;=1000000,1000,SUMIF($F$10:$F$150,F116,$K$10:$K$150)*0.001),0),"")</f>
        <v>0</v>
      </c>
      <c r="Z116" s="3" t="str">
        <f t="shared" ca="1" si="5"/>
        <v/>
      </c>
      <c r="AA116" s="3" t="str">
        <f t="shared" si="6"/>
        <v/>
      </c>
      <c r="AB116" s="3">
        <f>IF(SUMIF($F$10:F116,F116,$Z$10:$Z$150)&gt;0,G116&amp;" "&amp;"CEZA",G116)</f>
        <v>0</v>
      </c>
      <c r="AD116" s="2" t="b">
        <f ca="1">IF(COUNTIF($AB$10:AB116,AB116)=1,IF(AB116&lt;&gt;"MALIN CİNSİ",IF(AB116&lt;&gt;0,ROW(AB116),"")))</f>
        <v>0</v>
      </c>
      <c r="AF116" s="18" t="e">
        <f ca="1">SMALL($AD$10:$AD$150,ROWS($A$1:A107))</f>
        <v>#NUM!</v>
      </c>
    </row>
    <row r="117" spans="1:32" ht="23.25" customHeight="1" x14ac:dyDescent="0.25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6"/>
      <c r="Y117" s="3">
        <f>IFERROR(IF(COUNTIF($F$10:F117,F117)=1,IF(SUMIF($F$10:$F$150,F117,$K$10:$K$150)&gt;=1000000,1000,SUMIF($F$10:$F$150,F117,$K$10:$K$150)*0.001),0),"")</f>
        <v>0</v>
      </c>
      <c r="Z117" s="3" t="str">
        <f t="shared" ca="1" si="5"/>
        <v/>
      </c>
      <c r="AA117" s="3" t="str">
        <f t="shared" si="6"/>
        <v/>
      </c>
      <c r="AB117" s="3">
        <f>IF(SUMIF($F$10:F117,F117,$Z$10:$Z$150)&gt;0,G117&amp;" "&amp;"CEZA",G117)</f>
        <v>0</v>
      </c>
      <c r="AD117" s="2" t="b">
        <f ca="1">IF(COUNTIF($AB$10:AB117,AB117)=1,IF(AB117&lt;&gt;"MALIN CİNSİ",IF(AB117&lt;&gt;0,ROW(AB117),"")))</f>
        <v>0</v>
      </c>
      <c r="AF117" s="18" t="e">
        <f ca="1">SMALL($AD$10:$AD$150,ROWS($A$1:A108))</f>
        <v>#NUM!</v>
      </c>
    </row>
    <row r="118" spans="1:32" ht="23.25" customHeight="1" x14ac:dyDescent="0.25">
      <c r="A118" s="54"/>
      <c r="B118" s="55"/>
      <c r="C118" s="55"/>
      <c r="D118" s="55"/>
      <c r="E118" s="55"/>
      <c r="F118" s="55"/>
      <c r="G118" s="55"/>
      <c r="H118" s="55"/>
      <c r="I118" s="55"/>
      <c r="J118" s="55"/>
      <c r="K118" s="56"/>
      <c r="Y118" s="3">
        <f>IFERROR(IF(COUNTIF($F$10:F118,F118)=1,IF(SUMIF($F$10:$F$150,F118,$K$10:$K$150)&gt;=1000000,1000,SUMIF($F$10:$F$150,F118,$K$10:$K$150)*0.001),0),"")</f>
        <v>0</v>
      </c>
      <c r="Z118" s="3" t="str">
        <f t="shared" ca="1" si="5"/>
        <v/>
      </c>
      <c r="AA118" s="3" t="str">
        <f t="shared" si="6"/>
        <v/>
      </c>
      <c r="AB118" s="3">
        <f>IF(SUMIF($F$10:F118,F118,$Z$10:$Z$150)&gt;0,G118&amp;" "&amp;"CEZA",G118)</f>
        <v>0</v>
      </c>
      <c r="AD118" s="2" t="b">
        <f ca="1">IF(COUNTIF($AB$10:AB118,AB118)=1,IF(AB118&lt;&gt;"MALIN CİNSİ",IF(AB118&lt;&gt;0,ROW(AB118),"")))</f>
        <v>0</v>
      </c>
      <c r="AF118" s="18" t="e">
        <f ca="1">SMALL($AD$10:$AD$150,ROWS($A$1:A109))</f>
        <v>#NUM!</v>
      </c>
    </row>
    <row r="119" spans="1:32" ht="6" customHeight="1" x14ac:dyDescent="0.25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6"/>
      <c r="Y119" s="3">
        <f>IFERROR(IF(COUNTIF($F$10:F119,F119)=1,IF(SUMIF($F$10:$F$150,F119,$K$10:$K$150)&gt;=1000000,1000,SUMIF($F$10:$F$150,F119,$K$10:$K$150)*0.001),0),"")</f>
        <v>0</v>
      </c>
      <c r="Z119" s="3" t="str">
        <f t="shared" ca="1" si="5"/>
        <v/>
      </c>
      <c r="AA119" s="3" t="str">
        <f t="shared" si="6"/>
        <v/>
      </c>
      <c r="AB119" s="3">
        <f>IF(SUMIF($F$10:F119,F119,$Z$10:$Z$150)&gt;0,G119&amp;" "&amp;"CEZA",G119)</f>
        <v>0</v>
      </c>
      <c r="AD119" s="2" t="b">
        <f ca="1">IF(COUNTIF($AB$10:AB119,AB119)=1,IF(AB119&lt;&gt;"MALIN CİNSİ",IF(AB119&lt;&gt;0,ROW(AB119),"")))</f>
        <v>0</v>
      </c>
      <c r="AF119" s="18" t="e">
        <f ca="1">SMALL($AD$10:$AD$150,ROWS($A$1:A110))</f>
        <v>#NUM!</v>
      </c>
    </row>
    <row r="120" spans="1:32" ht="23.25" customHeight="1" thickBot="1" x14ac:dyDescent="0.3">
      <c r="A120" s="57"/>
      <c r="B120" s="58"/>
      <c r="C120" s="58"/>
      <c r="D120" s="58"/>
      <c r="E120" s="58"/>
      <c r="F120" s="58"/>
      <c r="G120" s="58"/>
      <c r="H120" s="58"/>
      <c r="I120" s="58"/>
      <c r="J120" s="58"/>
      <c r="K120" s="59"/>
      <c r="Y120" s="3">
        <f>IFERROR(IF(COUNTIF($F$10:F120,F120)=1,IF(SUMIF($F$10:$F$150,F120,$K$10:$K$150)&gt;=1000000,1000,SUMIF($F$10:$F$150,F120,$K$10:$K$150)*0.001),0),"")</f>
        <v>0</v>
      </c>
      <c r="Z120" s="3" t="str">
        <f t="shared" ca="1" si="5"/>
        <v/>
      </c>
      <c r="AA120" s="3" t="str">
        <f t="shared" si="6"/>
        <v/>
      </c>
      <c r="AB120" s="3">
        <f>IF(SUMIF($F$10:F120,F120,$Z$10:$Z$150)&gt;0,G120&amp;" "&amp;"CEZA",G120)</f>
        <v>0</v>
      </c>
      <c r="AD120" s="2" t="b">
        <f ca="1">IF(COUNTIF($AB$10:AB120,AB120)=1,IF(AB120&lt;&gt;"MALIN CİNSİ",IF(AB120&lt;&gt;0,ROW(AB120),"")))</f>
        <v>0</v>
      </c>
      <c r="AF120" s="18" t="e">
        <f ca="1">SMALL($AD$10:$AD$150,ROWS($A$1:A111))</f>
        <v>#NUM!</v>
      </c>
    </row>
    <row r="121" spans="1:32" ht="24.95" customHeight="1" x14ac:dyDescent="0.25">
      <c r="A121" s="60" t="s">
        <v>7</v>
      </c>
      <c r="B121" s="60"/>
      <c r="C121" s="60"/>
      <c r="D121" s="60"/>
      <c r="E121" s="60"/>
      <c r="F121" s="60"/>
      <c r="G121" s="60"/>
      <c r="H121" s="61" t="s">
        <v>11</v>
      </c>
      <c r="I121" s="61"/>
      <c r="J121" s="61"/>
      <c r="K121" s="61"/>
      <c r="Y121" s="3">
        <f>IFERROR(IF(COUNTIF($F$10:F121,F121)=1,IF(SUMIF($F$10:$F$150,F121,$K$10:$K$150)&gt;=1000000,1000,SUMIF($F$10:$F$150,F121,$K$10:$K$150)*0.001),0),"")</f>
        <v>0</v>
      </c>
      <c r="Z121" s="3" t="str">
        <f t="shared" ca="1" si="5"/>
        <v/>
      </c>
      <c r="AA121" s="3" t="str">
        <f t="shared" si="6"/>
        <v/>
      </c>
      <c r="AB121" s="3">
        <f>IF(SUMIF($F$10:F121,F121,$Z$10:$Z$150)&gt;0,G121&amp;" "&amp;"CEZA",G121)</f>
        <v>0</v>
      </c>
      <c r="AD121" s="2" t="b">
        <f ca="1">IF(COUNTIF($AB$10:AB121,AB121)=1,IF(AB121&lt;&gt;"MALIN CİNSİ",IF(AB121&lt;&gt;0,ROW(AB121),"")))</f>
        <v>0</v>
      </c>
      <c r="AF121" s="18" t="e">
        <f ca="1">SMALL($AD$10:$AD$150,ROWS($A$1:A112))</f>
        <v>#NUM!</v>
      </c>
    </row>
    <row r="122" spans="1:32" ht="24.95" customHeight="1" x14ac:dyDescent="0.25">
      <c r="A122" s="38">
        <f>A7</f>
        <v>0</v>
      </c>
      <c r="B122" s="39"/>
      <c r="C122" s="39"/>
      <c r="D122" s="39"/>
      <c r="E122" s="39"/>
      <c r="F122" s="39"/>
      <c r="G122" s="40"/>
      <c r="H122" s="41">
        <f>H7</f>
        <v>0</v>
      </c>
      <c r="I122" s="41"/>
      <c r="J122" s="41"/>
      <c r="K122" s="41"/>
      <c r="Y122" s="3">
        <f>IFERROR(IF(COUNTIF($F$10:F122,F122)=1,IF(SUMIF($F$10:$F$150,F122,$K$10:$K$150)&gt;=1000000,1000,SUMIF($F$10:$F$150,F122,$K$10:$K$150)*0.001),0),"")</f>
        <v>0</v>
      </c>
      <c r="Z122" s="3" t="str">
        <f t="shared" ca="1" si="5"/>
        <v/>
      </c>
      <c r="AA122" s="3" t="str">
        <f t="shared" si="6"/>
        <v/>
      </c>
      <c r="AB122" s="3">
        <f>IF(SUMIF($F$10:F122,F122,$Z$10:$Z$150)&gt;0,G122&amp;" "&amp;"CEZA",G122)</f>
        <v>0</v>
      </c>
      <c r="AD122" s="2" t="b">
        <f ca="1">IF(COUNTIF($AB$10:AB122,AB122)=1,IF(AB122&lt;&gt;"MALIN CİNSİ",IF(AB122&lt;&gt;0,ROW(AB122),"")))</f>
        <v>0</v>
      </c>
      <c r="AF122" s="18" t="e">
        <f ca="1">SMALL($AD$10:$AD$150,ROWS($A$1:A113))</f>
        <v>#NUM!</v>
      </c>
    </row>
    <row r="123" spans="1:32" ht="23.25" customHeight="1" x14ac:dyDescent="0.25">
      <c r="A123" s="46" t="s">
        <v>10</v>
      </c>
      <c r="B123" s="42" t="s">
        <v>8</v>
      </c>
      <c r="C123" s="50" t="s">
        <v>6</v>
      </c>
      <c r="D123" s="42" t="s">
        <v>0</v>
      </c>
      <c r="E123" s="42" t="s">
        <v>13</v>
      </c>
      <c r="F123" s="42" t="s">
        <v>12</v>
      </c>
      <c r="G123" s="42" t="s">
        <v>1</v>
      </c>
      <c r="H123" s="47" t="s">
        <v>14</v>
      </c>
      <c r="I123" s="42" t="s">
        <v>2</v>
      </c>
      <c r="J123" s="49" t="s">
        <v>3</v>
      </c>
      <c r="K123" s="42" t="s">
        <v>9</v>
      </c>
      <c r="Y123" s="3">
        <f>IFERROR(IF(COUNTIF($F$10:F123,F123)=1,IF(SUMIF($F$10:$F$150,F123,$K$10:$K$150)&gt;=1000000,1000,SUMIF($F$10:$F$150,F123,$K$10:$K$150)*0.001),0),"")</f>
        <v>0</v>
      </c>
      <c r="Z123" s="3">
        <f t="shared" ca="1" si="5"/>
        <v>0</v>
      </c>
      <c r="AA123" s="3">
        <f t="shared" ca="1" si="6"/>
        <v>0</v>
      </c>
      <c r="AB123" s="3" t="str">
        <f ca="1">IF(SUMIF($F$10:F123,F123,$Z$10:$Z$150)&gt;0,G123&amp;" "&amp;"CEZA",G123)</f>
        <v>MALIN CİNSİ</v>
      </c>
      <c r="AD123" s="2" t="b">
        <f ca="1">IF(COUNTIF($AB$10:AB123,AB123)=1,IF(AB123&lt;&gt;"MALIN CİNSİ",IF(AB123&lt;&gt;0,ROW(AB123),"")))</f>
        <v>0</v>
      </c>
      <c r="AF123" s="18" t="e">
        <f ca="1">SMALL($AD$10:$AD$150,ROWS($A$1:A114))</f>
        <v>#NUM!</v>
      </c>
    </row>
    <row r="124" spans="1:32" ht="23.25" customHeight="1" x14ac:dyDescent="0.25">
      <c r="A124" s="46"/>
      <c r="B124" s="46"/>
      <c r="C124" s="50"/>
      <c r="D124" s="46"/>
      <c r="E124" s="46"/>
      <c r="F124" s="46"/>
      <c r="G124" s="42"/>
      <c r="H124" s="48"/>
      <c r="I124" s="42"/>
      <c r="J124" s="42"/>
      <c r="K124" s="42"/>
      <c r="Y124" s="3">
        <f>IFERROR(IF(COUNTIF($F$10:F124,F124)=1,IF(SUMIF($F$10:$F$150,F124,$K$10:$K$150)&gt;=1000000,1000,SUMIF($F$10:$F$150,F124,$K$10:$K$150)*0.001),0),"")</f>
        <v>0</v>
      </c>
      <c r="Z124" s="3" t="str">
        <f t="shared" ca="1" si="5"/>
        <v/>
      </c>
      <c r="AA124" s="3" t="str">
        <f t="shared" si="6"/>
        <v/>
      </c>
      <c r="AB124" s="3">
        <f>IF(SUMIF($F$10:F124,F124,$Z$10:$Z$150)&gt;0,G124&amp;" "&amp;"CEZA",G124)</f>
        <v>0</v>
      </c>
      <c r="AD124" s="2" t="b">
        <f ca="1">IF(COUNTIF($AB$10:AB124,AB124)=1,IF(AB124&lt;&gt;"MALIN CİNSİ",IF(AB124&lt;&gt;0,ROW(AB124),"")))</f>
        <v>0</v>
      </c>
      <c r="AF124" s="18" t="e">
        <f ca="1">SMALL($AD$10:$AD$150,ROWS($A$1:A115))</f>
        <v>#NUM!</v>
      </c>
    </row>
    <row r="125" spans="1:32" ht="24.95" customHeight="1" x14ac:dyDescent="0.25">
      <c r="A125" s="25"/>
      <c r="B125" s="43" t="s">
        <v>27</v>
      </c>
      <c r="C125" s="44"/>
      <c r="D125" s="44"/>
      <c r="E125" s="44"/>
      <c r="F125" s="44"/>
      <c r="G125" s="44"/>
      <c r="H125" s="68">
        <f t="shared" ref="H125:I125" si="10">H112</f>
        <v>0</v>
      </c>
      <c r="I125" s="67">
        <f t="shared" si="10"/>
        <v>0</v>
      </c>
      <c r="J125" s="35"/>
      <c r="K125" s="34">
        <f>K112</f>
        <v>0</v>
      </c>
      <c r="Y125" s="3">
        <f>IFERROR(IF(COUNTIF($F$10:F125,F125)=1,IF(SUMIF($F$10:$F$150,F125,$K$10:$K$150)&gt;=1000000,1000,SUMIF($F$10:$F$150,F125,$K$10:$K$150)*0.001),0),"")</f>
        <v>0</v>
      </c>
      <c r="Z125" s="3">
        <f t="shared" ca="1" si="5"/>
        <v>0</v>
      </c>
      <c r="AA125" s="3">
        <f t="shared" ca="1" si="6"/>
        <v>0</v>
      </c>
      <c r="AB125" s="3">
        <f>IF(SUMIF($F$10:F125,F125,$Z$10:$Z$150)&gt;0,G125&amp;" "&amp;"CEZA",G125)</f>
        <v>0</v>
      </c>
      <c r="AD125" s="2" t="b">
        <f ca="1">IF(COUNTIF($AB$10:AB125,AB125)=1,IF(AB125&lt;&gt;"MALIN CİNSİ",IF(AB125&lt;&gt;0,ROW(AB125),"")))</f>
        <v>0</v>
      </c>
      <c r="AF125" s="18" t="e">
        <f ca="1">SMALL($AD$10:$AD$150,ROWS($A$1:A116))</f>
        <v>#NUM!</v>
      </c>
    </row>
    <row r="126" spans="1:32" ht="24.95" customHeight="1" x14ac:dyDescent="0.25">
      <c r="A126" s="25">
        <v>76</v>
      </c>
      <c r="B126" s="25"/>
      <c r="C126" s="26"/>
      <c r="D126" s="23"/>
      <c r="E126" s="15"/>
      <c r="F126" s="25"/>
      <c r="G126" s="24"/>
      <c r="H126" s="70"/>
      <c r="I126" s="69"/>
      <c r="J126" s="3"/>
      <c r="K126" s="29">
        <f t="shared" ref="K126:K150" si="11">IF(I126="",H126*J126,I126*J126)</f>
        <v>0</v>
      </c>
      <c r="Y126" s="3">
        <f>IFERROR(IF(COUNTIF($F$10:F126,F126)=1,IF(SUMIF($F$10:$F$150,F126,$K$10:$K$150)&gt;=1000000,1000,SUMIF($F$10:$F$150,F126,$K$10:$K$150)*0.001),0),"")</f>
        <v>0</v>
      </c>
      <c r="Z126" s="3" t="str">
        <f t="shared" ca="1" si="5"/>
        <v/>
      </c>
      <c r="AA126" s="3" t="str">
        <f t="shared" si="6"/>
        <v/>
      </c>
      <c r="AB126" s="3">
        <f>IF(SUMIF($F$10:F126,F126,$Z$10:$Z$150)&gt;0,G126&amp;" "&amp;"CEZA",G126)</f>
        <v>0</v>
      </c>
      <c r="AD126" s="2" t="b">
        <f ca="1">IF(COUNTIF($AB$10:AB126,AB126)=1,IF(AB126&lt;&gt;"MALIN CİNSİ",IF(AB126&lt;&gt;0,ROW(AB126),"")))</f>
        <v>0</v>
      </c>
      <c r="AF126" s="18" t="e">
        <f ca="1">SMALL($AD$10:$AD$150,ROWS($A$1:A117))</f>
        <v>#NUM!</v>
      </c>
    </row>
    <row r="127" spans="1:32" ht="24.95" customHeight="1" x14ac:dyDescent="0.25">
      <c r="A127" s="25">
        <v>77</v>
      </c>
      <c r="B127" s="25"/>
      <c r="C127" s="26"/>
      <c r="D127" s="23"/>
      <c r="E127" s="15"/>
      <c r="F127" s="25"/>
      <c r="G127" s="24"/>
      <c r="H127" s="70"/>
      <c r="I127" s="69"/>
      <c r="J127" s="3"/>
      <c r="K127" s="29">
        <f t="shared" si="11"/>
        <v>0</v>
      </c>
      <c r="Y127" s="3">
        <f>IFERROR(IF(COUNTIF($F$10:F127,F127)=1,IF(SUMIF($F$10:$F$150,F127,$K$10:$K$150)&gt;=1000000,1000,SUMIF($F$10:$F$150,F127,$K$10:$K$150)*0.001),0),"")</f>
        <v>0</v>
      </c>
      <c r="Z127" s="3" t="str">
        <f t="shared" ca="1" si="5"/>
        <v/>
      </c>
      <c r="AA127" s="3" t="str">
        <f t="shared" si="6"/>
        <v/>
      </c>
      <c r="AB127" s="3">
        <f>IF(SUMIF($F$10:F127,F127,$Z$10:$Z$150)&gt;0,G127&amp;" "&amp;"CEZA",G127)</f>
        <v>0</v>
      </c>
      <c r="AD127" s="2" t="b">
        <f ca="1">IF(COUNTIF($AB$10:AB127,AB127)=1,IF(AB127&lt;&gt;"MALIN CİNSİ",IF(AB127&lt;&gt;0,ROW(AB127),"")))</f>
        <v>0</v>
      </c>
      <c r="AF127" s="18" t="e">
        <f ca="1">SMALL($AD$10:$AD$150,ROWS($A$1:A118))</f>
        <v>#NUM!</v>
      </c>
    </row>
    <row r="128" spans="1:32" ht="24.95" customHeight="1" x14ac:dyDescent="0.25">
      <c r="A128" s="25">
        <v>78</v>
      </c>
      <c r="B128" s="25"/>
      <c r="C128" s="26"/>
      <c r="D128" s="23"/>
      <c r="E128" s="15"/>
      <c r="F128" s="25"/>
      <c r="G128" s="24"/>
      <c r="H128" s="70"/>
      <c r="I128" s="69"/>
      <c r="J128" s="3"/>
      <c r="K128" s="29">
        <f t="shared" si="11"/>
        <v>0</v>
      </c>
      <c r="Y128" s="3">
        <f>IFERROR(IF(COUNTIF($F$10:F128,F128)=1,IF(SUMIF($F$10:$F$150,F128,$K$10:$K$150)&gt;=1000000,1000,SUMIF($F$10:$F$150,F128,$K$10:$K$150)*0.001),0),"")</f>
        <v>0</v>
      </c>
      <c r="Z128" s="3" t="str">
        <f t="shared" ca="1" si="5"/>
        <v/>
      </c>
      <c r="AA128" s="3" t="str">
        <f t="shared" si="6"/>
        <v/>
      </c>
      <c r="AB128" s="3">
        <f>IF(SUMIF($F$10:F128,F128,$Z$10:$Z$150)&gt;0,G128&amp;" "&amp;"CEZA",G128)</f>
        <v>0</v>
      </c>
      <c r="AD128" s="2" t="b">
        <f ca="1">IF(COUNTIF($AB$10:AB128,AB128)=1,IF(AB128&lt;&gt;"MALIN CİNSİ",IF(AB128&lt;&gt;0,ROW(AB128),"")))</f>
        <v>0</v>
      </c>
      <c r="AF128" s="18" t="e">
        <f ca="1">SMALL($AD$10:$AD$150,ROWS($A$1:A119))</f>
        <v>#NUM!</v>
      </c>
    </row>
    <row r="129" spans="1:32" ht="24.95" customHeight="1" x14ac:dyDescent="0.25">
      <c r="A129" s="25">
        <v>79</v>
      </c>
      <c r="B129" s="25"/>
      <c r="C129" s="26"/>
      <c r="D129" s="23"/>
      <c r="E129" s="15"/>
      <c r="F129" s="25"/>
      <c r="G129" s="24"/>
      <c r="H129" s="70"/>
      <c r="I129" s="69"/>
      <c r="J129" s="3"/>
      <c r="K129" s="29">
        <f t="shared" si="11"/>
        <v>0</v>
      </c>
      <c r="Y129" s="3">
        <f>IFERROR(IF(COUNTIF($F$10:F129,F129)=1,IF(SUMIF($F$10:$F$150,F129,$K$10:$K$150)&gt;=1000000,1000,SUMIF($F$10:$F$150,F129,$K$10:$K$150)*0.001),0),"")</f>
        <v>0</v>
      </c>
      <c r="Z129" s="3" t="str">
        <f t="shared" ca="1" si="5"/>
        <v/>
      </c>
      <c r="AA129" s="3" t="str">
        <f t="shared" si="6"/>
        <v/>
      </c>
      <c r="AB129" s="3">
        <f>IF(SUMIF($F$10:F129,F129,$Z$10:$Z$150)&gt;0,G129&amp;" "&amp;"CEZA",G129)</f>
        <v>0</v>
      </c>
      <c r="AD129" s="2" t="b">
        <f ca="1">IF(COUNTIF($AB$10:AB129,AB129)=1,IF(AB129&lt;&gt;"MALIN CİNSİ",IF(AB129&lt;&gt;0,ROW(AB129),"")))</f>
        <v>0</v>
      </c>
      <c r="AF129" s="18" t="e">
        <f ca="1">SMALL($AD$10:$AD$150,ROWS($A$1:A120))</f>
        <v>#NUM!</v>
      </c>
    </row>
    <row r="130" spans="1:32" ht="24.95" customHeight="1" x14ac:dyDescent="0.25">
      <c r="A130" s="25">
        <v>80</v>
      </c>
      <c r="B130" s="25"/>
      <c r="C130" s="26"/>
      <c r="D130" s="23"/>
      <c r="E130" s="15"/>
      <c r="F130" s="25"/>
      <c r="G130" s="24"/>
      <c r="H130" s="70"/>
      <c r="I130" s="69"/>
      <c r="J130" s="3"/>
      <c r="K130" s="29">
        <f t="shared" si="11"/>
        <v>0</v>
      </c>
      <c r="Y130" s="3">
        <f>IFERROR(IF(COUNTIF($F$10:F130,F130)=1,IF(SUMIF($F$10:$F$150,F130,$K$10:$K$150)&gt;=1000000,1000,SUMIF($F$10:$F$150,F130,$K$10:$K$150)*0.001),0),"")</f>
        <v>0</v>
      </c>
      <c r="Z130" s="3" t="str">
        <f t="shared" ca="1" si="5"/>
        <v/>
      </c>
      <c r="AA130" s="3" t="str">
        <f t="shared" si="6"/>
        <v/>
      </c>
      <c r="AB130" s="3">
        <f>IF(SUMIF($F$10:F130,F130,$Z$10:$Z$150)&gt;0,G130&amp;" "&amp;"CEZA",G130)</f>
        <v>0</v>
      </c>
      <c r="AD130" s="2" t="b">
        <f ca="1">IF(COUNTIF($AB$10:AB130,AB130)=1,IF(AB130&lt;&gt;"MALIN CİNSİ",IF(AB130&lt;&gt;0,ROW(AB130),"")))</f>
        <v>0</v>
      </c>
      <c r="AF130" s="18" t="e">
        <f ca="1">SMALL($AD$10:$AD$150,ROWS($A$1:A121))</f>
        <v>#NUM!</v>
      </c>
    </row>
    <row r="131" spans="1:32" ht="24.95" customHeight="1" x14ac:dyDescent="0.25">
      <c r="A131" s="25">
        <v>81</v>
      </c>
      <c r="B131" s="25"/>
      <c r="C131" s="26"/>
      <c r="D131" s="23"/>
      <c r="E131" s="15"/>
      <c r="F131" s="25"/>
      <c r="G131" s="24"/>
      <c r="H131" s="70"/>
      <c r="I131" s="69"/>
      <c r="J131" s="3"/>
      <c r="K131" s="29">
        <f t="shared" si="11"/>
        <v>0</v>
      </c>
      <c r="Y131" s="3">
        <f>IFERROR(IF(COUNTIF($F$10:F131,F131)=1,IF(SUMIF($F$10:$F$150,F131,$K$10:$K$150)&gt;=1000000,1000,SUMIF($F$10:$F$150,F131,$K$10:$K$150)*0.001),0),"")</f>
        <v>0</v>
      </c>
      <c r="Z131" s="3" t="str">
        <f t="shared" ca="1" si="5"/>
        <v/>
      </c>
      <c r="AA131" s="3" t="str">
        <f t="shared" si="6"/>
        <v/>
      </c>
      <c r="AB131" s="3">
        <f>IF(SUMIF($F$10:F131,F131,$Z$10:$Z$150)&gt;0,G131&amp;" "&amp;"CEZA",G131)</f>
        <v>0</v>
      </c>
      <c r="AD131" s="2" t="b">
        <f ca="1">IF(COUNTIF($AB$10:AB131,AB131)=1,IF(AB131&lt;&gt;"MALIN CİNSİ",IF(AB131&lt;&gt;0,ROW(AB131),"")))</f>
        <v>0</v>
      </c>
      <c r="AF131" s="18" t="e">
        <f ca="1">SMALL($AD$10:$AD$150,ROWS($A$1:A122))</f>
        <v>#NUM!</v>
      </c>
    </row>
    <row r="132" spans="1:32" ht="24.95" customHeight="1" x14ac:dyDescent="0.25">
      <c r="A132" s="25">
        <v>82</v>
      </c>
      <c r="B132" s="25"/>
      <c r="C132" s="26"/>
      <c r="D132" s="23"/>
      <c r="E132" s="15"/>
      <c r="F132" s="25"/>
      <c r="G132" s="24"/>
      <c r="H132" s="70"/>
      <c r="I132" s="69"/>
      <c r="J132" s="3"/>
      <c r="K132" s="29">
        <f t="shared" si="11"/>
        <v>0</v>
      </c>
      <c r="Y132" s="3">
        <f>IFERROR(IF(COUNTIF($F$10:F132,F132)=1,IF(SUMIF($F$10:$F$150,F132,$K$10:$K$150)&gt;=1000000,1000,SUMIF($F$10:$F$150,F132,$K$10:$K$150)*0.001),0),"")</f>
        <v>0</v>
      </c>
      <c r="Z132" s="3" t="str">
        <f t="shared" ca="1" si="5"/>
        <v/>
      </c>
      <c r="AA132" s="3" t="str">
        <f t="shared" si="6"/>
        <v/>
      </c>
      <c r="AB132" s="3">
        <f>IF(SUMIF($F$10:F132,F132,$Z$10:$Z$150)&gt;0,G132&amp;" "&amp;"CEZA",G132)</f>
        <v>0</v>
      </c>
      <c r="AD132" s="2" t="b">
        <f ca="1">IF(COUNTIF($AB$10:AB132,AB132)=1,IF(AB132&lt;&gt;"MALIN CİNSİ",IF(AB132&lt;&gt;0,ROW(AB132),"")))</f>
        <v>0</v>
      </c>
      <c r="AF132" s="18" t="e">
        <f ca="1">SMALL($AD$10:$AD$150,ROWS($A$1:A123))</f>
        <v>#NUM!</v>
      </c>
    </row>
    <row r="133" spans="1:32" ht="24.95" customHeight="1" x14ac:dyDescent="0.25">
      <c r="A133" s="25">
        <v>83</v>
      </c>
      <c r="B133" s="25"/>
      <c r="C133" s="26"/>
      <c r="D133" s="23"/>
      <c r="E133" s="15"/>
      <c r="F133" s="25"/>
      <c r="G133" s="24"/>
      <c r="H133" s="70"/>
      <c r="I133" s="69"/>
      <c r="J133" s="3"/>
      <c r="K133" s="29">
        <f t="shared" si="11"/>
        <v>0</v>
      </c>
      <c r="Y133" s="3">
        <f>IFERROR(IF(COUNTIF($F$10:F133,F133)=1,IF(SUMIF($F$10:$F$150,F133,$K$10:$K$150)&gt;=1000000,1000,SUMIF($F$10:$F$150,F133,$K$10:$K$150)*0.001),0),"")</f>
        <v>0</v>
      </c>
      <c r="Z133" s="3" t="str">
        <f t="shared" ca="1" si="5"/>
        <v/>
      </c>
      <c r="AA133" s="3" t="str">
        <f t="shared" si="6"/>
        <v/>
      </c>
      <c r="AB133" s="3">
        <f>IF(SUMIF($F$10:F133,F133,$Z$10:$Z$150)&gt;0,G133&amp;" "&amp;"CEZA",G133)</f>
        <v>0</v>
      </c>
      <c r="AD133" s="2" t="b">
        <f ca="1">IF(COUNTIF($AB$10:AB133,AB133)=1,IF(AB133&lt;&gt;"MALIN CİNSİ",IF(AB133&lt;&gt;0,ROW(AB133),"")))</f>
        <v>0</v>
      </c>
      <c r="AF133" s="18" t="e">
        <f ca="1">SMALL($AD$10:$AD$150,ROWS($A$1:A124))</f>
        <v>#NUM!</v>
      </c>
    </row>
    <row r="134" spans="1:32" ht="24.95" customHeight="1" x14ac:dyDescent="0.25">
      <c r="A134" s="25">
        <v>84</v>
      </c>
      <c r="B134" s="25"/>
      <c r="C134" s="26"/>
      <c r="D134" s="23"/>
      <c r="E134" s="15"/>
      <c r="F134" s="25"/>
      <c r="G134" s="24"/>
      <c r="H134" s="70"/>
      <c r="I134" s="69"/>
      <c r="J134" s="3"/>
      <c r="K134" s="29">
        <f t="shared" si="11"/>
        <v>0</v>
      </c>
      <c r="Y134" s="3">
        <f>IFERROR(IF(COUNTIF($F$10:F134,F134)=1,IF(SUMIF($F$10:$F$150,F134,$K$10:$K$150)&gt;=1000000,1000,SUMIF($F$10:$F$150,F134,$K$10:$K$150)*0.001),0),"")</f>
        <v>0</v>
      </c>
      <c r="Z134" s="3" t="str">
        <f t="shared" ca="1" si="5"/>
        <v/>
      </c>
      <c r="AA134" s="3" t="str">
        <f t="shared" si="6"/>
        <v/>
      </c>
      <c r="AB134" s="3">
        <f>IF(SUMIF($F$10:F134,F134,$Z$10:$Z$150)&gt;0,G134&amp;" "&amp;"CEZA",G134)</f>
        <v>0</v>
      </c>
      <c r="AD134" s="2" t="b">
        <f ca="1">IF(COUNTIF($AB$10:AB134,AB134)=1,IF(AB134&lt;&gt;"MALIN CİNSİ",IF(AB134&lt;&gt;0,ROW(AB134),"")))</f>
        <v>0</v>
      </c>
      <c r="AF134" s="18" t="e">
        <f ca="1">SMALL($AD$10:$AD$150,ROWS($A$1:A125))</f>
        <v>#NUM!</v>
      </c>
    </row>
    <row r="135" spans="1:32" ht="24.95" customHeight="1" x14ac:dyDescent="0.25">
      <c r="A135" s="25">
        <v>85</v>
      </c>
      <c r="B135" s="25"/>
      <c r="C135" s="26"/>
      <c r="D135" s="23"/>
      <c r="E135" s="15"/>
      <c r="F135" s="25"/>
      <c r="G135" s="24"/>
      <c r="H135" s="70"/>
      <c r="I135" s="69"/>
      <c r="J135" s="3"/>
      <c r="K135" s="29">
        <f t="shared" si="11"/>
        <v>0</v>
      </c>
      <c r="Y135" s="3">
        <f>IFERROR(IF(COUNTIF($F$10:F135,F135)=1,IF(SUMIF($F$10:$F$150,F135,$K$10:$K$150)&gt;=1000000,1000,SUMIF($F$10:$F$150,F135,$K$10:$K$150)*0.001),0),"")</f>
        <v>0</v>
      </c>
      <c r="Z135" s="3" t="str">
        <f t="shared" ca="1" si="5"/>
        <v/>
      </c>
      <c r="AA135" s="3" t="str">
        <f t="shared" si="6"/>
        <v/>
      </c>
      <c r="AB135" s="3">
        <f>IF(SUMIF($F$10:F135,F135,$Z$10:$Z$150)&gt;0,G135&amp;" "&amp;"CEZA",G135)</f>
        <v>0</v>
      </c>
      <c r="AD135" s="2" t="b">
        <f ca="1">IF(COUNTIF($AB$10:AB135,AB135)=1,IF(AB135&lt;&gt;"MALIN CİNSİ",IF(AB135&lt;&gt;0,ROW(AB135),"")))</f>
        <v>0</v>
      </c>
      <c r="AF135" s="18" t="e">
        <f ca="1">SMALL($AD$10:$AD$150,ROWS($A$1:A126))</f>
        <v>#NUM!</v>
      </c>
    </row>
    <row r="136" spans="1:32" ht="24.95" customHeight="1" x14ac:dyDescent="0.25">
      <c r="A136" s="25">
        <v>86</v>
      </c>
      <c r="B136" s="25"/>
      <c r="C136" s="26"/>
      <c r="D136" s="23"/>
      <c r="E136" s="15"/>
      <c r="F136" s="25"/>
      <c r="G136" s="24"/>
      <c r="H136" s="70"/>
      <c r="I136" s="69"/>
      <c r="J136" s="3"/>
      <c r="K136" s="29">
        <f t="shared" si="11"/>
        <v>0</v>
      </c>
      <c r="Y136" s="3">
        <f>IFERROR(IF(COUNTIF($F$10:F136,F136)=1,IF(SUMIF($F$10:$F$150,F136,$K$10:$K$150)&gt;=1000000,1000,SUMIF($F$10:$F$150,F136,$K$10:$K$150)*0.001),0),"")</f>
        <v>0</v>
      </c>
      <c r="Z136" s="3" t="str">
        <f t="shared" ca="1" si="5"/>
        <v/>
      </c>
      <c r="AA136" s="3" t="str">
        <f t="shared" si="6"/>
        <v/>
      </c>
      <c r="AB136" s="3">
        <f>IF(SUMIF($F$10:F136,F136,$Z$10:$Z$150)&gt;0,G136&amp;" "&amp;"CEZA",G136)</f>
        <v>0</v>
      </c>
      <c r="AD136" s="2" t="b">
        <f ca="1">IF(COUNTIF($AB$10:AB136,AB136)=1,IF(AB136&lt;&gt;"MALIN CİNSİ",IF(AB136&lt;&gt;0,ROW(AB136),"")))</f>
        <v>0</v>
      </c>
      <c r="AF136" s="18" t="e">
        <f ca="1">SMALL($AD$10:$AD$150,ROWS($A$1:A127))</f>
        <v>#NUM!</v>
      </c>
    </row>
    <row r="137" spans="1:32" ht="24.95" customHeight="1" x14ac:dyDescent="0.25">
      <c r="A137" s="25">
        <v>87</v>
      </c>
      <c r="B137" s="25"/>
      <c r="C137" s="26"/>
      <c r="D137" s="23"/>
      <c r="E137" s="15"/>
      <c r="F137" s="25"/>
      <c r="G137" s="24"/>
      <c r="H137" s="70"/>
      <c r="I137" s="69"/>
      <c r="J137" s="3"/>
      <c r="K137" s="29">
        <f t="shared" si="11"/>
        <v>0</v>
      </c>
      <c r="Y137" s="3">
        <f>IFERROR(IF(COUNTIF($F$10:F137,F137)=1,IF(SUMIF($F$10:$F$150,F137,$K$10:$K$150)&gt;=1000000,1000,SUMIF($F$10:$F$150,F137,$K$10:$K$150)*0.001),0),"")</f>
        <v>0</v>
      </c>
      <c r="Z137" s="3" t="str">
        <f t="shared" ca="1" si="5"/>
        <v/>
      </c>
      <c r="AA137" s="3" t="str">
        <f t="shared" si="6"/>
        <v/>
      </c>
      <c r="AB137" s="3">
        <f>IF(SUMIF($F$10:F137,F137,$Z$10:$Z$150)&gt;0,G137&amp;" "&amp;"CEZA",G137)</f>
        <v>0</v>
      </c>
      <c r="AD137" s="2" t="b">
        <f ca="1">IF(COUNTIF($AB$10:AB137,AB137)=1,IF(AB137&lt;&gt;"MALIN CİNSİ",IF(AB137&lt;&gt;0,ROW(AB137),"")))</f>
        <v>0</v>
      </c>
      <c r="AF137" s="18" t="e">
        <f ca="1">SMALL($AD$10:$AD$150,ROWS($A$1:A128))</f>
        <v>#NUM!</v>
      </c>
    </row>
    <row r="138" spans="1:32" ht="24.95" customHeight="1" x14ac:dyDescent="0.25">
      <c r="A138" s="25">
        <v>88</v>
      </c>
      <c r="B138" s="25"/>
      <c r="C138" s="26"/>
      <c r="D138" s="23"/>
      <c r="E138" s="15"/>
      <c r="F138" s="25"/>
      <c r="G138" s="24"/>
      <c r="H138" s="70"/>
      <c r="I138" s="69"/>
      <c r="J138" s="3"/>
      <c r="K138" s="29">
        <f t="shared" si="11"/>
        <v>0</v>
      </c>
      <c r="Y138" s="3">
        <f>IFERROR(IF(COUNTIF($F$10:F138,F138)=1,IF(SUMIF($F$10:$F$150,F138,$K$10:$K$150)&gt;=1000000,1000,SUMIF($F$10:$F$150,F138,$K$10:$K$150)*0.001),0),"")</f>
        <v>0</v>
      </c>
      <c r="Z138" s="3" t="str">
        <f t="shared" ca="1" si="5"/>
        <v/>
      </c>
      <c r="AA138" s="3" t="str">
        <f t="shared" si="6"/>
        <v/>
      </c>
      <c r="AB138" s="3">
        <f>IF(SUMIF($F$10:F138,F138,$Z$10:$Z$150)&gt;0,G138&amp;" "&amp;"CEZA",G138)</f>
        <v>0</v>
      </c>
      <c r="AD138" s="2" t="b">
        <f ca="1">IF(COUNTIF($AB$10:AB138,AB138)=1,IF(AB138&lt;&gt;"MALIN CİNSİ",IF(AB138&lt;&gt;0,ROW(AB138),"")))</f>
        <v>0</v>
      </c>
      <c r="AF138" s="18" t="e">
        <f ca="1">SMALL($AD$10:$AD$150,ROWS($A$1:A129))</f>
        <v>#NUM!</v>
      </c>
    </row>
    <row r="139" spans="1:32" ht="24.95" customHeight="1" x14ac:dyDescent="0.25">
      <c r="A139" s="25">
        <v>89</v>
      </c>
      <c r="B139" s="25"/>
      <c r="C139" s="26"/>
      <c r="D139" s="23"/>
      <c r="E139" s="15"/>
      <c r="F139" s="25"/>
      <c r="G139" s="24"/>
      <c r="H139" s="70"/>
      <c r="I139" s="69"/>
      <c r="J139" s="3"/>
      <c r="K139" s="29">
        <f t="shared" si="11"/>
        <v>0</v>
      </c>
      <c r="Y139" s="3">
        <f>IFERROR(IF(COUNTIF($F$10:F139,F139)=1,IF(SUMIF($F$10:$F$150,F139,$K$10:$K$150)&gt;=1000000,1000,SUMIF($F$10:$F$150,F139,$K$10:$K$150)*0.001),0),"")</f>
        <v>0</v>
      </c>
      <c r="Z139" s="3" t="str">
        <f t="shared" ref="Z139:Z150" ca="1" si="12">IF(B139="","",IF(AND(WEEKDAY(TODAY()-1,2)=7,E139=TODAY()-31),0,IF(AND(WEEKDAY(TODAY()-2,2)=6,E139=TODAY()-31),0,IF(AND(WEEKDAY(TODAY()-2,2)=6,E139=TODAY()-32),0,IF(E139&gt;=TODAY()-30,0,IF(AND(DAY(E139)=DAY($AB$1),E139&gt;TODAY()-56),0,Y139/2))))))</f>
        <v/>
      </c>
      <c r="AA139" s="3" t="str">
        <f t="shared" ref="AA139:AA150" si="13">IF(B139="","",Y139+Z139)</f>
        <v/>
      </c>
      <c r="AB139" s="3">
        <f>IF(SUMIF($F$10:F139,F139,$Z$10:$Z$150)&gt;0,G139&amp;" "&amp;"CEZA",G139)</f>
        <v>0</v>
      </c>
      <c r="AD139" s="2" t="b">
        <f ca="1">IF(COUNTIF($AB$10:AB139,AB139)=1,IF(AB139&lt;&gt;"MALIN CİNSİ",IF(AB139&lt;&gt;0,ROW(AB139),"")))</f>
        <v>0</v>
      </c>
      <c r="AF139" s="18" t="e">
        <f ca="1">SMALL($AD$10:$AD$150,ROWS($A$1:A130))</f>
        <v>#NUM!</v>
      </c>
    </row>
    <row r="140" spans="1:32" ht="24.95" customHeight="1" x14ac:dyDescent="0.25">
      <c r="A140" s="25">
        <v>90</v>
      </c>
      <c r="B140" s="25"/>
      <c r="C140" s="26"/>
      <c r="D140" s="23"/>
      <c r="E140" s="15"/>
      <c r="F140" s="25"/>
      <c r="G140" s="24"/>
      <c r="H140" s="70"/>
      <c r="I140" s="69"/>
      <c r="J140" s="3"/>
      <c r="K140" s="29">
        <f t="shared" si="11"/>
        <v>0</v>
      </c>
      <c r="Y140" s="3">
        <f>IFERROR(IF(COUNTIF($F$10:F140,F140)=1,IF(SUMIF($F$10:$F$150,F140,$K$10:$K$150)&gt;=1000000,1000,SUMIF($F$10:$F$150,F140,$K$10:$K$150)*0.001),0),"")</f>
        <v>0</v>
      </c>
      <c r="Z140" s="3" t="str">
        <f t="shared" ca="1" si="12"/>
        <v/>
      </c>
      <c r="AA140" s="3" t="str">
        <f t="shared" si="13"/>
        <v/>
      </c>
      <c r="AB140" s="3">
        <f>IF(SUMIF($F$10:F140,F140,$Z$10:$Z$150)&gt;0,G140&amp;" "&amp;"CEZA",G140)</f>
        <v>0</v>
      </c>
      <c r="AD140" s="2" t="b">
        <f ca="1">IF(COUNTIF($AB$10:AB140,AB140)=1,IF(AB140&lt;&gt;"MALIN CİNSİ",IF(AB140&lt;&gt;0,ROW(AB140),"")))</f>
        <v>0</v>
      </c>
      <c r="AF140" s="18" t="e">
        <f ca="1">SMALL($AD$10:$AD$150,ROWS($A$1:A131))</f>
        <v>#NUM!</v>
      </c>
    </row>
    <row r="141" spans="1:32" ht="24.95" customHeight="1" x14ac:dyDescent="0.25">
      <c r="A141" s="25">
        <v>91</v>
      </c>
      <c r="B141" s="25"/>
      <c r="C141" s="26"/>
      <c r="D141" s="23"/>
      <c r="E141" s="15"/>
      <c r="F141" s="25"/>
      <c r="G141" s="24"/>
      <c r="H141" s="70"/>
      <c r="I141" s="69"/>
      <c r="J141" s="3"/>
      <c r="K141" s="29">
        <f t="shared" si="11"/>
        <v>0</v>
      </c>
      <c r="Y141" s="3">
        <f>IFERROR(IF(COUNTIF($F$10:F141,F141)=1,IF(SUMIF($F$10:$F$150,F141,$K$10:$K$150)&gt;=1000000,1000,SUMIF($F$10:$F$150,F141,$K$10:$K$150)*0.001),0),"")</f>
        <v>0</v>
      </c>
      <c r="Z141" s="3" t="str">
        <f t="shared" ca="1" si="12"/>
        <v/>
      </c>
      <c r="AA141" s="3" t="str">
        <f t="shared" si="13"/>
        <v/>
      </c>
      <c r="AB141" s="3">
        <f>IF(SUMIF($F$10:F141,F141,$Z$10:$Z$150)&gt;0,G141&amp;" "&amp;"CEZA",G141)</f>
        <v>0</v>
      </c>
      <c r="AD141" s="2" t="b">
        <f ca="1">IF(COUNTIF($AB$10:AB141,AB141)=1,IF(AB141&lt;&gt;"MALIN CİNSİ",IF(AB141&lt;&gt;0,ROW(AB141),"")))</f>
        <v>0</v>
      </c>
      <c r="AF141" s="18" t="e">
        <f ca="1">SMALL($AD$10:$AD$150,ROWS($A$1:A132))</f>
        <v>#NUM!</v>
      </c>
    </row>
    <row r="142" spans="1:32" ht="24.95" customHeight="1" x14ac:dyDescent="0.25">
      <c r="A142" s="25">
        <v>92</v>
      </c>
      <c r="B142" s="25"/>
      <c r="C142" s="26"/>
      <c r="D142" s="23"/>
      <c r="E142" s="15"/>
      <c r="F142" s="25"/>
      <c r="G142" s="24"/>
      <c r="H142" s="70"/>
      <c r="I142" s="69"/>
      <c r="J142" s="3"/>
      <c r="K142" s="29">
        <f t="shared" si="11"/>
        <v>0</v>
      </c>
      <c r="Y142" s="3">
        <f>IFERROR(IF(COUNTIF($F$10:F142,F142)=1,IF(SUMIF($F$10:$F$150,F142,$K$10:$K$150)&gt;=1000000,1000,SUMIF($F$10:$F$150,F142,$K$10:$K$150)*0.001),0),"")</f>
        <v>0</v>
      </c>
      <c r="Z142" s="3" t="str">
        <f t="shared" ca="1" si="12"/>
        <v/>
      </c>
      <c r="AA142" s="3" t="str">
        <f t="shared" si="13"/>
        <v/>
      </c>
      <c r="AB142" s="3">
        <f>IF(SUMIF($F$10:F142,F142,$Z$10:$Z$150)&gt;0,G142&amp;" "&amp;"CEZA",G142)</f>
        <v>0</v>
      </c>
      <c r="AD142" s="2" t="b">
        <f ca="1">IF(COUNTIF($AB$10:AB142,AB142)=1,IF(AB142&lt;&gt;"MALIN CİNSİ",IF(AB142&lt;&gt;0,ROW(AB142),"")))</f>
        <v>0</v>
      </c>
      <c r="AF142" s="18" t="e">
        <f ca="1">SMALL($AD$10:$AD$150,ROWS($A$1:A133))</f>
        <v>#NUM!</v>
      </c>
    </row>
    <row r="143" spans="1:32" ht="24.95" customHeight="1" x14ac:dyDescent="0.25">
      <c r="A143" s="25">
        <v>93</v>
      </c>
      <c r="B143" s="25"/>
      <c r="C143" s="26"/>
      <c r="D143" s="23"/>
      <c r="E143" s="15"/>
      <c r="F143" s="25"/>
      <c r="G143" s="24"/>
      <c r="H143" s="70"/>
      <c r="I143" s="69"/>
      <c r="J143" s="3"/>
      <c r="K143" s="29">
        <f t="shared" si="11"/>
        <v>0</v>
      </c>
      <c r="Y143" s="3">
        <f>IFERROR(IF(COUNTIF($F$10:F143,F143)=1,IF(SUMIF($F$10:$F$150,F143,$K$10:$K$150)&gt;=1000000,1000,SUMIF($F$10:$F$150,F143,$K$10:$K$150)*0.001),0),"")</f>
        <v>0</v>
      </c>
      <c r="Z143" s="3" t="str">
        <f t="shared" ca="1" si="12"/>
        <v/>
      </c>
      <c r="AA143" s="3" t="str">
        <f t="shared" si="13"/>
        <v/>
      </c>
      <c r="AB143" s="3">
        <f>IF(SUMIF($F$10:F143,F143,$Z$10:$Z$150)&gt;0,G143&amp;" "&amp;"CEZA",G143)</f>
        <v>0</v>
      </c>
      <c r="AD143" s="2" t="b">
        <f ca="1">IF(COUNTIF($AB$10:AB143,AB143)=1,IF(AB143&lt;&gt;"MALIN CİNSİ",IF(AB143&lt;&gt;0,ROW(AB143),"")))</f>
        <v>0</v>
      </c>
      <c r="AF143" s="18" t="e">
        <f ca="1">SMALL($AD$10:$AD$150,ROWS($A$1:A134))</f>
        <v>#NUM!</v>
      </c>
    </row>
    <row r="144" spans="1:32" ht="24.95" customHeight="1" x14ac:dyDescent="0.25">
      <c r="A144" s="25">
        <v>94</v>
      </c>
      <c r="B144" s="25"/>
      <c r="C144" s="26"/>
      <c r="D144" s="23"/>
      <c r="E144" s="15"/>
      <c r="F144" s="25"/>
      <c r="G144" s="24"/>
      <c r="H144" s="70"/>
      <c r="I144" s="69"/>
      <c r="J144" s="3"/>
      <c r="K144" s="29">
        <f t="shared" si="11"/>
        <v>0</v>
      </c>
      <c r="Y144" s="3">
        <f>IFERROR(IF(COUNTIF($F$10:F144,F144)=1,IF(SUMIF($F$10:$F$150,F144,$K$10:$K$150)&gt;=1000000,1000,SUMIF($F$10:$F$150,F144,$K$10:$K$150)*0.001),0),"")</f>
        <v>0</v>
      </c>
      <c r="Z144" s="3" t="str">
        <f t="shared" ca="1" si="12"/>
        <v/>
      </c>
      <c r="AA144" s="3" t="str">
        <f t="shared" si="13"/>
        <v/>
      </c>
      <c r="AB144" s="3">
        <f>IF(SUMIF($F$10:F144,F144,$Z$10:$Z$150)&gt;0,G144&amp;" "&amp;"CEZA",G144)</f>
        <v>0</v>
      </c>
      <c r="AD144" s="2" t="b">
        <f ca="1">IF(COUNTIF($AB$10:AB144,AB144)=1,IF(AB144&lt;&gt;"MALIN CİNSİ",IF(AB144&lt;&gt;0,ROW(AB144),"")))</f>
        <v>0</v>
      </c>
      <c r="AF144" s="18" t="e">
        <f ca="1">SMALL($AD$10:$AD$150,ROWS($A$1:A135))</f>
        <v>#NUM!</v>
      </c>
    </row>
    <row r="145" spans="1:35" ht="24.95" customHeight="1" x14ac:dyDescent="0.25">
      <c r="A145" s="25">
        <v>95</v>
      </c>
      <c r="B145" s="25"/>
      <c r="C145" s="26"/>
      <c r="D145" s="23"/>
      <c r="E145" s="15"/>
      <c r="F145" s="25"/>
      <c r="G145" s="24"/>
      <c r="H145" s="70"/>
      <c r="I145" s="69"/>
      <c r="J145" s="3"/>
      <c r="K145" s="29">
        <f t="shared" si="11"/>
        <v>0</v>
      </c>
      <c r="Y145" s="3">
        <f>IFERROR(IF(COUNTIF($F$10:F145,F145)=1,IF(SUMIF($F$10:$F$150,F145,$K$10:$K$150)&gt;=1000000,1000,SUMIF($F$10:$F$150,F145,$K$10:$K$150)*0.001),0),"")</f>
        <v>0</v>
      </c>
      <c r="Z145" s="3" t="str">
        <f t="shared" ca="1" si="12"/>
        <v/>
      </c>
      <c r="AA145" s="3" t="str">
        <f t="shared" si="13"/>
        <v/>
      </c>
      <c r="AB145" s="3">
        <f>IF(SUMIF($F$10:F145,F145,$Z$10:$Z$150)&gt;0,G145&amp;" "&amp;"CEZA",G145)</f>
        <v>0</v>
      </c>
      <c r="AD145" s="2" t="b">
        <f ca="1">IF(COUNTIF($AB$10:AB145,AB145)=1,IF(AB145&lt;&gt;"MALIN CİNSİ",IF(AB145&lt;&gt;0,ROW(AB145),"")))</f>
        <v>0</v>
      </c>
      <c r="AF145" s="18" t="e">
        <f ca="1">SMALL($AD$10:$AD$150,ROWS($A$1:A136))</f>
        <v>#NUM!</v>
      </c>
    </row>
    <row r="146" spans="1:35" ht="24.95" customHeight="1" x14ac:dyDescent="0.25">
      <c r="A146" s="25">
        <v>96</v>
      </c>
      <c r="B146" s="25"/>
      <c r="C146" s="26"/>
      <c r="D146" s="23"/>
      <c r="E146" s="15"/>
      <c r="F146" s="25"/>
      <c r="G146" s="24"/>
      <c r="H146" s="70"/>
      <c r="I146" s="69"/>
      <c r="J146" s="3"/>
      <c r="K146" s="29">
        <f t="shared" si="11"/>
        <v>0</v>
      </c>
      <c r="Y146" s="3">
        <f>IFERROR(IF(COUNTIF($F$10:F146,F146)=1,IF(SUMIF($F$10:$F$150,F146,$K$10:$K$150)&gt;=1000000,1000,SUMIF($F$10:$F$150,F146,$K$10:$K$150)*0.001),0),"")</f>
        <v>0</v>
      </c>
      <c r="Z146" s="3" t="str">
        <f t="shared" ca="1" si="12"/>
        <v/>
      </c>
      <c r="AA146" s="3" t="str">
        <f t="shared" si="13"/>
        <v/>
      </c>
      <c r="AB146" s="3">
        <f>IF(SUMIF($F$10:F146,F146,$Z$10:$Z$150)&gt;0,G146&amp;" "&amp;"CEZA",G146)</f>
        <v>0</v>
      </c>
      <c r="AD146" s="2" t="b">
        <f ca="1">IF(COUNTIF($AB$10:AB146,AB146)=1,IF(AB146&lt;&gt;"MALIN CİNSİ",IF(AB146&lt;&gt;0,ROW(AB146),"")))</f>
        <v>0</v>
      </c>
      <c r="AF146" s="18" t="e">
        <f ca="1">SMALL($AD$10:$AD$150,ROWS($A$1:A137))</f>
        <v>#NUM!</v>
      </c>
    </row>
    <row r="147" spans="1:35" ht="24.95" customHeight="1" x14ac:dyDescent="0.25">
      <c r="A147" s="25">
        <v>97</v>
      </c>
      <c r="B147" s="25"/>
      <c r="C147" s="26"/>
      <c r="D147" s="23"/>
      <c r="E147" s="15"/>
      <c r="F147" s="25"/>
      <c r="G147" s="24"/>
      <c r="H147" s="70"/>
      <c r="I147" s="69"/>
      <c r="J147" s="3"/>
      <c r="K147" s="29">
        <f t="shared" si="11"/>
        <v>0</v>
      </c>
      <c r="Y147" s="3">
        <f>IFERROR(IF(COUNTIF($F$10:F147,F147)=1,IF(SUMIF($F$10:$F$150,F147,$K$10:$K$150)&gt;=1000000,1000,SUMIF($F$10:$F$150,F147,$K$10:$K$150)*0.001),0),"")</f>
        <v>0</v>
      </c>
      <c r="Z147" s="3" t="str">
        <f t="shared" ca="1" si="12"/>
        <v/>
      </c>
      <c r="AA147" s="3" t="str">
        <f t="shared" si="13"/>
        <v/>
      </c>
      <c r="AB147" s="3">
        <f>IF(SUMIF($F$10:F147,F147,$Z$10:$Z$150)&gt;0,G147&amp;" "&amp;"CEZA",G147)</f>
        <v>0</v>
      </c>
      <c r="AD147" s="2" t="b">
        <f ca="1">IF(COUNTIF($AB$10:AB147,AB147)=1,IF(AB147&lt;&gt;"MALIN CİNSİ",IF(AB147&lt;&gt;0,ROW(AB147),"")))</f>
        <v>0</v>
      </c>
      <c r="AF147" s="18" t="e">
        <f ca="1">SMALL($AD$10:$AD$150,ROWS($A$1:A138))</f>
        <v>#NUM!</v>
      </c>
    </row>
    <row r="148" spans="1:35" ht="24.95" customHeight="1" x14ac:dyDescent="0.25">
      <c r="A148" s="25">
        <v>98</v>
      </c>
      <c r="B148" s="25"/>
      <c r="C148" s="26"/>
      <c r="D148" s="23"/>
      <c r="E148" s="15"/>
      <c r="F148" s="25"/>
      <c r="G148" s="24"/>
      <c r="H148" s="70"/>
      <c r="I148" s="69"/>
      <c r="J148" s="3"/>
      <c r="K148" s="29">
        <f t="shared" si="11"/>
        <v>0</v>
      </c>
      <c r="Y148" s="3">
        <f>IFERROR(IF(COUNTIF($F$10:F148,F148)=1,IF(SUMIF($F$10:$F$150,F148,$K$10:$K$150)&gt;=1000000,1000,SUMIF($F$10:$F$150,F148,$K$10:$K$150)*0.001),0),"")</f>
        <v>0</v>
      </c>
      <c r="Z148" s="3" t="str">
        <f t="shared" ca="1" si="12"/>
        <v/>
      </c>
      <c r="AA148" s="3" t="str">
        <f t="shared" si="13"/>
        <v/>
      </c>
      <c r="AB148" s="3">
        <f>IF(SUMIF($F$10:F148,F148,$Z$10:$Z$150)&gt;0,G148&amp;" "&amp;"CEZA",G148)</f>
        <v>0</v>
      </c>
      <c r="AD148" s="2" t="b">
        <f ca="1">IF(COUNTIF($AB$10:AB148,AB148)=1,IF(AB148&lt;&gt;"MALIN CİNSİ",IF(AB148&lt;&gt;0,ROW(AB148),"")))</f>
        <v>0</v>
      </c>
      <c r="AF148" s="18" t="e">
        <f ca="1">SMALL($AD$10:$AD$150,ROWS($A$1:A139))</f>
        <v>#NUM!</v>
      </c>
    </row>
    <row r="149" spans="1:35" ht="24.95" customHeight="1" x14ac:dyDescent="0.25">
      <c r="A149" s="25">
        <v>99</v>
      </c>
      <c r="B149" s="25"/>
      <c r="C149" s="26"/>
      <c r="D149" s="23"/>
      <c r="E149" s="15"/>
      <c r="F149" s="25"/>
      <c r="G149" s="24"/>
      <c r="H149" s="70"/>
      <c r="I149" s="69"/>
      <c r="J149" s="3"/>
      <c r="K149" s="29">
        <f t="shared" si="11"/>
        <v>0</v>
      </c>
      <c r="Y149" s="3">
        <f>IFERROR(IF(COUNTIF($F$10:F149,F149)=1,IF(SUMIF($F$10:$F$150,F149,$K$10:$K$150)&gt;=1000000,1000,SUMIF($F$10:$F$150,F149,$K$10:$K$150)*0.001),0),"")</f>
        <v>0</v>
      </c>
      <c r="Z149" s="3" t="str">
        <f t="shared" ca="1" si="12"/>
        <v/>
      </c>
      <c r="AA149" s="3" t="str">
        <f t="shared" si="13"/>
        <v/>
      </c>
      <c r="AB149" s="3">
        <f>IF(SUMIF($F$10:F149,F149,$Z$10:$Z$150)&gt;0,G149&amp;" "&amp;"CEZA",G149)</f>
        <v>0</v>
      </c>
      <c r="AD149" s="2" t="b">
        <f ca="1">IF(COUNTIF($AB$10:AB149,AB149)=1,IF(AB149&lt;&gt;"MALIN CİNSİ",IF(AB149&lt;&gt;0,ROW(AB149),"")))</f>
        <v>0</v>
      </c>
      <c r="AF149" s="18" t="e">
        <f ca="1">SMALL($AD$10:$AD$150,ROWS($A$1:A140))</f>
        <v>#NUM!</v>
      </c>
    </row>
    <row r="150" spans="1:35" ht="24.95" customHeight="1" x14ac:dyDescent="0.25">
      <c r="A150" s="25">
        <v>100</v>
      </c>
      <c r="B150" s="25"/>
      <c r="C150" s="26"/>
      <c r="D150" s="23"/>
      <c r="E150" s="15"/>
      <c r="F150" s="25"/>
      <c r="G150" s="24"/>
      <c r="H150" s="70"/>
      <c r="I150" s="69"/>
      <c r="J150" s="3"/>
      <c r="K150" s="29">
        <f t="shared" si="11"/>
        <v>0</v>
      </c>
      <c r="Y150" s="3">
        <f>IFERROR(IF(COUNTIF($F$10:F150,F150)=1,IF(SUMIF($F$10:$F$150,F150,$K$10:$K$150)&gt;=1000000,1000,SUMIF($F$10:$F$150,F150,$K$10:$K$150)*0.001),0),"")</f>
        <v>0</v>
      </c>
      <c r="Z150" s="3" t="str">
        <f t="shared" ca="1" si="12"/>
        <v/>
      </c>
      <c r="AA150" s="3" t="str">
        <f t="shared" si="13"/>
        <v/>
      </c>
      <c r="AB150" s="3">
        <f>IF(SUMIF($F$10:F150,F150,$Z$10:$Z$150)&gt;0,G150&amp;" "&amp;"CEZA",G150)</f>
        <v>0</v>
      </c>
      <c r="AD150" s="2" t="b">
        <f ca="1">IF(COUNTIF($AB$10:AB150,AB150)=1,IF(AB150&lt;&gt;"MALIN CİNSİ",IF(AB150&lt;&gt;0,ROW(AB150),"")))</f>
        <v>0</v>
      </c>
      <c r="AF150" s="18" t="e">
        <f ca="1">SMALL($AD$10:$AD$150,ROWS($A$1:A141))</f>
        <v>#NUM!</v>
      </c>
    </row>
    <row r="151" spans="1:35" ht="24.95" customHeight="1" x14ac:dyDescent="0.25">
      <c r="H151" s="68">
        <f t="shared" ref="H151:I151" si="14">SUM(H125:H150)</f>
        <v>0</v>
      </c>
      <c r="I151" s="67">
        <f t="shared" si="14"/>
        <v>0</v>
      </c>
      <c r="J151" s="14" t="s">
        <v>4</v>
      </c>
      <c r="K151" s="34">
        <f>SUM(K125:K150)</f>
        <v>0</v>
      </c>
      <c r="AD151" s="2" t="b">
        <f ca="1">IF(COUNTIF($AB$10:AB151,AB151)=1,IF(AB151&lt;&gt;"MALIN CİNSİ",IF(AB151&lt;&gt;0,ROW(AB151),"")))</f>
        <v>0</v>
      </c>
      <c r="AF151" s="18" t="e">
        <f ca="1">SMALL($AD$10:$AD$150,ROWS($A$1:A142))</f>
        <v>#NUM!</v>
      </c>
    </row>
    <row r="152" spans="1:35" ht="26.2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AD152" s="2" t="b">
        <f ca="1">IF(COUNTIF($AB$10:AB152,AB152)=1,IF(AB152&lt;&gt;"MALIN CİNSİ",IF(AB152&lt;&gt;0,ROW(AB152),"")))</f>
        <v>0</v>
      </c>
      <c r="AF152" s="18" t="e">
        <f ca="1">SMALL($AD$10:$AD$150,ROWS($A$1:A143))</f>
        <v>#NUM!</v>
      </c>
    </row>
    <row r="153" spans="1:35" x14ac:dyDescent="0.25">
      <c r="AD153" s="2" t="b">
        <f ca="1">IF(COUNTIF($AB$10:AB153,AB153)=1,IF(AB153&lt;&gt;"MALIN CİNSİ",IF(AB153&lt;&gt;0,ROW(AB153),"")))</f>
        <v>0</v>
      </c>
      <c r="AF153" s="18" t="e">
        <f ca="1">SMALL($AD$10:$AD$150,ROWS($A$1:A144))</f>
        <v>#NUM!</v>
      </c>
    </row>
    <row r="154" spans="1:35" x14ac:dyDescent="0.25">
      <c r="AD154" s="2" t="b">
        <f ca="1">IF(COUNTIF($AB$10:AB154,AB154)=1,IF(AB154&lt;&gt;"MALIN CİNSİ",IF(AB154&lt;&gt;0,ROW(AB154),"")))</f>
        <v>0</v>
      </c>
      <c r="AF154" s="18" t="e">
        <f ca="1">SMALL($AD$10:$AD$150,ROWS($A$1:A145))</f>
        <v>#NUM!</v>
      </c>
    </row>
    <row r="155" spans="1:35" ht="24.95" customHeight="1" thickBot="1" x14ac:dyDescent="0.3">
      <c r="D155" s="64" t="s">
        <v>20</v>
      </c>
      <c r="E155" s="64"/>
      <c r="F155" s="27" t="s">
        <v>14</v>
      </c>
      <c r="G155" s="27" t="s">
        <v>21</v>
      </c>
      <c r="H155" s="27" t="s">
        <v>22</v>
      </c>
      <c r="I155" s="27" t="s">
        <v>23</v>
      </c>
      <c r="J155" s="27" t="s">
        <v>15</v>
      </c>
      <c r="K155" s="27" t="s">
        <v>16</v>
      </c>
      <c r="AD155" s="2" t="b">
        <f ca="1">IF(COUNTIF($AB$10:AB155,AB155)=1,IF(AB155&lt;&gt;"MALIN CİNSİ",IF(AB155&lt;&gt;0,ROW(AB155),"")))</f>
        <v>0</v>
      </c>
      <c r="AF155" s="18" t="e">
        <f ca="1">SMALL($AD$10:$AD$150,ROWS($A$1:A146))</f>
        <v>#NUM!</v>
      </c>
      <c r="AI155" s="27" t="s">
        <v>19</v>
      </c>
    </row>
    <row r="156" spans="1:35" ht="24.95" customHeight="1" thickTop="1" x14ac:dyDescent="0.25">
      <c r="D156" s="36" t="str">
        <f ca="1">IF(AI156="","",AI156)</f>
        <v/>
      </c>
      <c r="E156" s="37"/>
      <c r="F156" s="30" t="str">
        <f ca="1">IF(SUMIF($AB$10:$AB$150,D156,$H$10:$H$150)=0,"",SUMIF($AB$10:$AB$150,D156,$H$10:$H$150))</f>
        <v/>
      </c>
      <c r="G156" s="31" t="str">
        <f ca="1">IF(SUMIF($AB$10:$AB$150,D156,$I$10:$I$150)=0,"",SUMIF($AB$10:$AB$150,D156,$I$10:$I$150))</f>
        <v/>
      </c>
      <c r="H156" s="31" t="str">
        <f t="shared" ref="H156:H164" ca="1" si="15">IF(I156="","",IF(G156="",I156/F156,I156/G156))</f>
        <v/>
      </c>
      <c r="I156" s="31" t="str">
        <f ca="1">IF( AND(F156="",G156=""),"",IF(SUMIF($AB$10:$AB$150,D156,$K$10:$K$150)=0,"",SUMIF($AB$10:$AB$150,D156,$K$10:$K$150)))</f>
        <v/>
      </c>
      <c r="J156" s="31" t="str">
        <f ca="1">IF(SUMIF($AB$10:$AB$150,D156,$Y$10:$Y$150)=0,"",SUMIF($AB$10:$AB$150,D156,$Y$10:$Y$150))</f>
        <v/>
      </c>
      <c r="K156" s="31" t="str">
        <f ca="1">IF(SUMIF($AB$10:$AB$150,D156,$Z$10:$Z$150)=0,"",SUMIF($AB$10:$AB$150,D156,$Z$10:$Z$150))</f>
        <v/>
      </c>
      <c r="AD156" s="2" t="b">
        <f ca="1">IF(COUNTIF($AB$10:AB156,AB156)=1,IF(AB156&lt;&gt;"MALIN CİNSİ",IF(AB156&lt;&gt;0,ROW(AB156),"")))</f>
        <v>0</v>
      </c>
      <c r="AF156" s="18" t="e">
        <f ca="1">SMALL($AD$10:$AD$150,ROWS($A$1:A147))</f>
        <v>#NUM!</v>
      </c>
      <c r="AI156" s="24" t="str" cm="1">
        <f t="array" aca="1" ref="AI156" ca="1">IFERROR(INDEX($AB$10:$AB$150,AF10-9,1),"")</f>
        <v/>
      </c>
    </row>
    <row r="157" spans="1:35" ht="24.95" customHeight="1" x14ac:dyDescent="0.25">
      <c r="D157" s="36" t="str">
        <f t="shared" ref="D157:D165" ca="1" si="16">IF(AI157="","",AI157)</f>
        <v/>
      </c>
      <c r="E157" s="37"/>
      <c r="F157" s="30" t="str">
        <f t="shared" ref="F157:F165" ca="1" si="17">IF(SUMIF($AB$10:$AB$150,D157,$H$10:$H$150)=0,"",SUMIF($AB$10:$AB$150,D157,$H$10:$H$150))</f>
        <v/>
      </c>
      <c r="G157" s="31" t="str">
        <f t="shared" ref="G157:G165" ca="1" si="18">IF(SUMIF($AB$10:$AB$150,D157,$I$10:$I$150)=0,"",SUMIF($AB$10:$AB$150,D157,$I$10:$I$150))</f>
        <v/>
      </c>
      <c r="H157" s="31" t="str">
        <f t="shared" ca="1" si="15"/>
        <v/>
      </c>
      <c r="I157" s="31" t="str">
        <f t="shared" ref="I157:I165" ca="1" si="19">IF( AND(F157="",G157=""),"",IF(SUMIF($AB$10:$AB$150,D157,$K$10:$K$150)=0,"",SUMIF($AB$10:$AB$150,D157,$K$10:$K$150)))</f>
        <v/>
      </c>
      <c r="J157" s="31" t="str">
        <f t="shared" ref="J157:J165" ca="1" si="20">IF(SUMIF($AB$10:$AB$150,D157,$Y$10:$Y$150)=0,"",SUMIF($AB$10:$AB$150,D157,$Y$10:$Y$150))</f>
        <v/>
      </c>
      <c r="K157" s="31" t="str">
        <f t="shared" ref="K157:K165" ca="1" si="21">IF(SUMIF($AB$10:$AB$150,D157,$Z$10:$Z$150)=0,"",SUMIF($AB$10:$AB$150,D157,$Z$10:$Z$150))</f>
        <v/>
      </c>
      <c r="AD157" s="2" t="b">
        <f ca="1">IF(COUNTIF($AB$10:AB157,AB157)=1,IF(AB157&lt;&gt;"MALIN CİNSİ",IF(AB157&lt;&gt;0,ROW(AB157),"")))</f>
        <v>0</v>
      </c>
      <c r="AF157" s="18" t="e">
        <f ca="1">SMALL($AD$10:$AD$150,ROWS($A$1:A148))</f>
        <v>#NUM!</v>
      </c>
      <c r="AI157" s="24" t="str" cm="1">
        <f t="array" aca="1" ref="AI157" ca="1">IFERROR(INDEX($AB$10:$AB$150,AF11-9,1),"")</f>
        <v/>
      </c>
    </row>
    <row r="158" spans="1:35" ht="24.95" customHeight="1" x14ac:dyDescent="0.25">
      <c r="D158" s="36" t="str">
        <f t="shared" ca="1" si="16"/>
        <v/>
      </c>
      <c r="E158" s="37"/>
      <c r="F158" s="30" t="str">
        <f t="shared" ca="1" si="17"/>
        <v/>
      </c>
      <c r="G158" s="31" t="str">
        <f ca="1">IF(SUMIF($AB$10:$AB$150,D158,$I$10:$I$150)=0,"",SUMIF($AB$10:$AB$150,D158,$I$10:$I$150))</f>
        <v/>
      </c>
      <c r="H158" s="31" t="str">
        <f t="shared" ca="1" si="15"/>
        <v/>
      </c>
      <c r="I158" s="31" t="str">
        <f t="shared" ca="1" si="19"/>
        <v/>
      </c>
      <c r="J158" s="31" t="str">
        <f t="shared" ca="1" si="20"/>
        <v/>
      </c>
      <c r="K158" s="31" t="str">
        <f t="shared" ca="1" si="21"/>
        <v/>
      </c>
      <c r="AD158" s="2" t="b">
        <f ca="1">IF(COUNTIF($AB$10:AB158,AB158)=1,IF(AB158&lt;&gt;"MALIN CİNSİ",IF(AB158&lt;&gt;0,ROW(AB158),"")))</f>
        <v>0</v>
      </c>
      <c r="AF158" s="18" t="e">
        <f ca="1">SMALL($AD$10:$AD$150,ROWS($A$1:A149))</f>
        <v>#NUM!</v>
      </c>
      <c r="AI158" s="24" t="str" cm="1">
        <f t="array" aca="1" ref="AI158" ca="1">IFERROR(INDEX($AB$10:$AB$150,AF12-9,1),"")</f>
        <v/>
      </c>
    </row>
    <row r="159" spans="1:35" ht="24.95" customHeight="1" x14ac:dyDescent="0.25">
      <c r="D159" s="36" t="str">
        <f t="shared" ca="1" si="16"/>
        <v/>
      </c>
      <c r="E159" s="37"/>
      <c r="F159" s="30" t="str">
        <f t="shared" ca="1" si="17"/>
        <v/>
      </c>
      <c r="G159" s="31" t="str">
        <f t="shared" ca="1" si="18"/>
        <v/>
      </c>
      <c r="H159" s="31" t="str">
        <f t="shared" ca="1" si="15"/>
        <v/>
      </c>
      <c r="I159" s="31" t="str">
        <f t="shared" ca="1" si="19"/>
        <v/>
      </c>
      <c r="J159" s="31" t="str">
        <f t="shared" ca="1" si="20"/>
        <v/>
      </c>
      <c r="K159" s="31" t="str">
        <f t="shared" ca="1" si="21"/>
        <v/>
      </c>
      <c r="AD159" s="2" t="b">
        <f ca="1">IF(COUNTIF($AB$10:AB159,AB159)=1,IF(AB159&lt;&gt;"MALIN CİNSİ",IF(AB159&lt;&gt;0,ROW(AB159),"")))</f>
        <v>0</v>
      </c>
      <c r="AF159" s="18" t="e">
        <f ca="1">SMALL($AD$10:$AD$150,ROWS($A$1:A150))</f>
        <v>#NUM!</v>
      </c>
      <c r="AI159" s="24" t="str" cm="1">
        <f t="array" aca="1" ref="AI159" ca="1">IFERROR(INDEX($AB$10:$AB$150,AF13-9,1),"")</f>
        <v/>
      </c>
    </row>
    <row r="160" spans="1:35" ht="24.95" customHeight="1" x14ac:dyDescent="0.25">
      <c r="D160" s="36" t="str">
        <f t="shared" ca="1" si="16"/>
        <v/>
      </c>
      <c r="E160" s="37"/>
      <c r="F160" s="30" t="str">
        <f t="shared" ca="1" si="17"/>
        <v/>
      </c>
      <c r="G160" s="31" t="str">
        <f t="shared" ca="1" si="18"/>
        <v/>
      </c>
      <c r="H160" s="31" t="str">
        <f ca="1">IF(I160="","",IF(G160="",I160/F160,I160/G160))</f>
        <v/>
      </c>
      <c r="I160" s="31" t="str">
        <f t="shared" ca="1" si="19"/>
        <v/>
      </c>
      <c r="J160" s="31" t="str">
        <f t="shared" ca="1" si="20"/>
        <v/>
      </c>
      <c r="K160" s="31" t="str">
        <f t="shared" ca="1" si="21"/>
        <v/>
      </c>
      <c r="AD160" s="2" t="b">
        <f ca="1">IF(COUNTIF($AB$10:AB160,AB160)=1,IF(AB160&lt;&gt;"MALIN CİNSİ",IF(AB160&lt;&gt;0,ROW(AB160),"")))</f>
        <v>0</v>
      </c>
      <c r="AF160" s="18" t="e">
        <f ca="1">SMALL($AD$10:$AD$150,ROWS($A$1:A151))</f>
        <v>#NUM!</v>
      </c>
      <c r="AI160" s="24" t="str" cm="1">
        <f t="array" aca="1" ref="AI160" ca="1">IFERROR(INDEX($AB$10:$AB$150,AF14-9,1),"")</f>
        <v/>
      </c>
    </row>
    <row r="161" spans="3:35" ht="24.95" customHeight="1" x14ac:dyDescent="0.25">
      <c r="D161" s="36" t="str">
        <f t="shared" ca="1" si="16"/>
        <v/>
      </c>
      <c r="E161" s="37"/>
      <c r="F161" s="30" t="str">
        <f t="shared" ca="1" si="17"/>
        <v/>
      </c>
      <c r="G161" s="31" t="str">
        <f t="shared" ca="1" si="18"/>
        <v/>
      </c>
      <c r="H161" s="31" t="str">
        <f t="shared" ca="1" si="15"/>
        <v/>
      </c>
      <c r="I161" s="31" t="str">
        <f t="shared" ca="1" si="19"/>
        <v/>
      </c>
      <c r="J161" s="31" t="str">
        <f t="shared" ca="1" si="20"/>
        <v/>
      </c>
      <c r="K161" s="31" t="str">
        <f t="shared" ca="1" si="21"/>
        <v/>
      </c>
      <c r="AD161" s="2" t="b">
        <f ca="1">IF(COUNTIF($AB$10:AB161,AB161)=1,IF(AB161&lt;&gt;"MALIN CİNSİ",IF(AB161&lt;&gt;0,ROW(AB161),"")))</f>
        <v>0</v>
      </c>
      <c r="AF161" s="18" t="e">
        <f ca="1">SMALL($AD$10:$AD$150,ROWS($A$1:A152))</f>
        <v>#NUM!</v>
      </c>
      <c r="AI161" s="24" t="str" cm="1">
        <f t="array" aca="1" ref="AI161" ca="1">IFERROR(INDEX($AB$10:$AB$150,AF15-9,1),"")</f>
        <v/>
      </c>
    </row>
    <row r="162" spans="3:35" ht="24.95" customHeight="1" x14ac:dyDescent="0.25">
      <c r="D162" s="36" t="str">
        <f t="shared" ca="1" si="16"/>
        <v/>
      </c>
      <c r="E162" s="37"/>
      <c r="F162" s="30" t="str">
        <f t="shared" ca="1" si="17"/>
        <v/>
      </c>
      <c r="G162" s="31" t="str">
        <f t="shared" ca="1" si="18"/>
        <v/>
      </c>
      <c r="H162" s="31" t="str">
        <f t="shared" ca="1" si="15"/>
        <v/>
      </c>
      <c r="I162" s="31" t="str">
        <f t="shared" ca="1" si="19"/>
        <v/>
      </c>
      <c r="J162" s="31" t="str">
        <f t="shared" ca="1" si="20"/>
        <v/>
      </c>
      <c r="K162" s="31" t="str">
        <f t="shared" ca="1" si="21"/>
        <v/>
      </c>
      <c r="AD162" s="2" t="b">
        <f ca="1">IF(COUNTIF($AB$10:AB162,AB162)=1,IF(AB162&lt;&gt;"MALIN CİNSİ",IF(AB162&lt;&gt;0,ROW(AB162),"")))</f>
        <v>0</v>
      </c>
      <c r="AF162" s="18" t="e">
        <f ca="1">SMALL($AD$10:$AD$150,ROWS($A$1:A153))</f>
        <v>#NUM!</v>
      </c>
      <c r="AI162" s="24" t="str" cm="1">
        <f t="array" aca="1" ref="AI162" ca="1">IFERROR(INDEX($AB$10:$AB$150,AF16-9,1),"")</f>
        <v/>
      </c>
    </row>
    <row r="163" spans="3:35" ht="24.95" customHeight="1" x14ac:dyDescent="0.25">
      <c r="D163" s="36" t="str">
        <f t="shared" ca="1" si="16"/>
        <v/>
      </c>
      <c r="E163" s="37"/>
      <c r="F163" s="30" t="str">
        <f t="shared" ca="1" si="17"/>
        <v/>
      </c>
      <c r="G163" s="31" t="str">
        <f t="shared" ca="1" si="18"/>
        <v/>
      </c>
      <c r="H163" s="31" t="str">
        <f t="shared" ca="1" si="15"/>
        <v/>
      </c>
      <c r="I163" s="31" t="str">
        <f t="shared" ca="1" si="19"/>
        <v/>
      </c>
      <c r="J163" s="31" t="str">
        <f t="shared" ca="1" si="20"/>
        <v/>
      </c>
      <c r="K163" s="31" t="str">
        <f t="shared" ca="1" si="21"/>
        <v/>
      </c>
      <c r="AD163" s="2" t="b">
        <f ca="1">IF(COUNTIF($AB$10:AB163,AB163)=1,IF(AB163&lt;&gt;"MALIN CİNSİ",IF(AB163&lt;&gt;0,ROW(AB163),"")))</f>
        <v>0</v>
      </c>
      <c r="AF163" s="18" t="e">
        <f ca="1">SMALL($AD$10:$AD$150,ROWS($A$1:A154))</f>
        <v>#NUM!</v>
      </c>
      <c r="AI163" s="24" t="str" cm="1">
        <f t="array" aca="1" ref="AI163" ca="1">IFERROR(INDEX($AB$10:$AB$150,AF17-9,1),"")</f>
        <v/>
      </c>
    </row>
    <row r="164" spans="3:35" ht="24.95" customHeight="1" x14ac:dyDescent="0.25">
      <c r="D164" s="36" t="str">
        <f t="shared" ca="1" si="16"/>
        <v/>
      </c>
      <c r="E164" s="37"/>
      <c r="F164" s="30" t="str">
        <f t="shared" ca="1" si="17"/>
        <v/>
      </c>
      <c r="G164" s="31" t="str">
        <f t="shared" ca="1" si="18"/>
        <v/>
      </c>
      <c r="H164" s="31" t="str">
        <f t="shared" ca="1" si="15"/>
        <v/>
      </c>
      <c r="I164" s="31" t="str">
        <f t="shared" ca="1" si="19"/>
        <v/>
      </c>
      <c r="J164" s="31" t="str">
        <f t="shared" ca="1" si="20"/>
        <v/>
      </c>
      <c r="K164" s="31" t="str">
        <f t="shared" ca="1" si="21"/>
        <v/>
      </c>
      <c r="AD164" s="2" t="b">
        <f ca="1">IF(COUNTIF($AB$10:AB164,AB164)=1,IF(AB164&lt;&gt;"MALIN CİNSİ",IF(AB164&lt;&gt;0,ROW(AB164),"")))</f>
        <v>0</v>
      </c>
      <c r="AF164" s="18" t="e">
        <f ca="1">SMALL($AD$10:$AD$150,ROWS($A$1:A155))</f>
        <v>#NUM!</v>
      </c>
      <c r="AI164" s="24" t="str" cm="1">
        <f t="array" aca="1" ref="AI164" ca="1">IFERROR(INDEX($AB$10:$AB$150,AF18-9,1),"")</f>
        <v/>
      </c>
    </row>
    <row r="165" spans="3:35" ht="24.95" customHeight="1" x14ac:dyDescent="0.25">
      <c r="D165" s="36" t="str">
        <f t="shared" ca="1" si="16"/>
        <v/>
      </c>
      <c r="E165" s="37"/>
      <c r="F165" s="30" t="str">
        <f t="shared" ca="1" si="17"/>
        <v/>
      </c>
      <c r="G165" s="31" t="str">
        <f t="shared" ca="1" si="18"/>
        <v/>
      </c>
      <c r="H165" s="31" t="str">
        <f ca="1">IF(I165="","",IF(G165="",I165/F165,I165/G165))</f>
        <v/>
      </c>
      <c r="I165" s="31" t="str">
        <f t="shared" ca="1" si="19"/>
        <v/>
      </c>
      <c r="J165" s="31" t="str">
        <f t="shared" ca="1" si="20"/>
        <v/>
      </c>
      <c r="K165" s="31" t="str">
        <f t="shared" ca="1" si="21"/>
        <v/>
      </c>
      <c r="AD165" s="2" t="b">
        <f ca="1">IF(COUNTIF($AB$10:AB165,AB165)=1,IF(AB165&lt;&gt;"MALIN CİNSİ",IF(AB165&lt;&gt;0,ROW(AB165),"")))</f>
        <v>0</v>
      </c>
      <c r="AF165" s="18" t="e">
        <f ca="1">SMALL($AD$10:$AD$150,ROWS($A$1:A156))</f>
        <v>#NUM!</v>
      </c>
      <c r="AI165" s="24" t="str" cm="1">
        <f t="array" aca="1" ref="AI165" ca="1">IFERROR(INDEX($AB$10:$AB$150,AF19-9,1),"")</f>
        <v/>
      </c>
    </row>
    <row r="166" spans="3:35" ht="24.95" customHeight="1" x14ac:dyDescent="0.25">
      <c r="D166" s="36" t="str">
        <f t="shared" ref="D166:D175" ca="1" si="22">IF(AI166="","",AI166)</f>
        <v/>
      </c>
      <c r="E166" s="37"/>
      <c r="F166" s="30" t="str">
        <f t="shared" ref="F166:F175" ca="1" si="23">IF(SUMIF($AB$10:$AB$150,D166,$H$10:$H$150)=0,"",SUMIF($AB$10:$AB$150,D166,$H$10:$H$150))</f>
        <v/>
      </c>
      <c r="G166" s="31" t="str">
        <f t="shared" ref="G166:G175" ca="1" si="24">IF(SUMIF($AB$10:$AB$150,D166,$I$10:$I$150)=0,"",SUMIF($AB$10:$AB$150,D166,$I$10:$I$150))</f>
        <v/>
      </c>
      <c r="H166" s="31" t="str">
        <f t="shared" ref="H166:H175" ca="1" si="25">IF(I166="","",IF(G166="",I166/F166,I166/G166))</f>
        <v/>
      </c>
      <c r="I166" s="31" t="str">
        <f t="shared" ref="I166:I175" ca="1" si="26">IF( AND(F166="",G166=""),"",IF(SUMIF($AB$10:$AB$150,D166,$K$10:$K$150)=0,"",SUMIF($AB$10:$AB$150,D166,$K$10:$K$150)))</f>
        <v/>
      </c>
      <c r="J166" s="31" t="str">
        <f t="shared" ref="J166:J175" ca="1" si="27">IF(SUMIF($AB$10:$AB$150,D166,$Y$10:$Y$150)=0,"",SUMIF($AB$10:$AB$150,D166,$Y$10:$Y$150))</f>
        <v/>
      </c>
      <c r="K166" s="31" t="str">
        <f t="shared" ref="K166:K175" ca="1" si="28">IF(SUMIF($AB$10:$AB$150,D166,$Z$10:$Z$150)=0,"",SUMIF($AB$10:$AB$150,D166,$Z$10:$Z$150))</f>
        <v/>
      </c>
      <c r="AD166" s="2" t="b">
        <f ca="1">IF(COUNTIF($AB$10:AB166,AB166)=1,IF(AB166&lt;&gt;"MALIN CİNSİ",IF(AB166&lt;&gt;0,ROW(AB166),"")))</f>
        <v>0</v>
      </c>
      <c r="AF166" s="18" t="e">
        <f ca="1">SMALL($AD$10:$AD$150,ROWS($A$1:A157))</f>
        <v>#NUM!</v>
      </c>
      <c r="AI166" s="24" t="str" cm="1">
        <f t="array" aca="1" ref="AI166" ca="1">IFERROR(INDEX($AB$10:$AB$150,AF20-9,1),"")</f>
        <v/>
      </c>
    </row>
    <row r="167" spans="3:35" ht="24.95" customHeight="1" x14ac:dyDescent="0.25">
      <c r="C167" s="5"/>
      <c r="D167" s="36" t="str">
        <f t="shared" ca="1" si="22"/>
        <v/>
      </c>
      <c r="E167" s="37"/>
      <c r="F167" s="30" t="str">
        <f t="shared" ca="1" si="23"/>
        <v/>
      </c>
      <c r="G167" s="31" t="str">
        <f t="shared" ca="1" si="24"/>
        <v/>
      </c>
      <c r="H167" s="31" t="str">
        <f t="shared" ca="1" si="25"/>
        <v/>
      </c>
      <c r="I167" s="31" t="str">
        <f t="shared" ca="1" si="26"/>
        <v/>
      </c>
      <c r="J167" s="31" t="str">
        <f t="shared" ca="1" si="27"/>
        <v/>
      </c>
      <c r="K167" s="31" t="str">
        <f t="shared" ca="1" si="28"/>
        <v/>
      </c>
      <c r="AD167" s="2" t="b">
        <f ca="1">IF(COUNTIF($AB$10:AB167,AB167)=1,IF(AB167&lt;&gt;"MALIN CİNSİ",IF(AB167&lt;&gt;0,ROW(AB167),"")))</f>
        <v>0</v>
      </c>
      <c r="AF167" s="18" t="e">
        <f ca="1">SMALL($AD$10:$AD$150,ROWS($A$1:A158))</f>
        <v>#NUM!</v>
      </c>
      <c r="AI167" s="24" t="str" cm="1">
        <f t="array" aca="1" ref="AI167" ca="1">IFERROR(INDEX($AB$10:$AB$150,AF21-9,1),"")</f>
        <v/>
      </c>
    </row>
    <row r="168" spans="3:35" ht="24.95" customHeight="1" x14ac:dyDescent="0.25">
      <c r="D168" s="36" t="str">
        <f t="shared" ca="1" si="22"/>
        <v/>
      </c>
      <c r="E168" s="37"/>
      <c r="F168" s="30" t="str">
        <f t="shared" ca="1" si="23"/>
        <v/>
      </c>
      <c r="G168" s="31" t="str">
        <f t="shared" ca="1" si="24"/>
        <v/>
      </c>
      <c r="H168" s="31" t="str">
        <f t="shared" ca="1" si="25"/>
        <v/>
      </c>
      <c r="I168" s="31" t="str">
        <f t="shared" ca="1" si="26"/>
        <v/>
      </c>
      <c r="J168" s="31" t="str">
        <f t="shared" ca="1" si="27"/>
        <v/>
      </c>
      <c r="K168" s="31" t="str">
        <f t="shared" ca="1" si="28"/>
        <v/>
      </c>
      <c r="AI168" s="24" t="str" cm="1">
        <f t="array" aca="1" ref="AI168" ca="1">IFERROR(INDEX($AB$10:$AB$150,AF22-9,1),"")</f>
        <v/>
      </c>
    </row>
    <row r="169" spans="3:35" ht="24.95" customHeight="1" x14ac:dyDescent="0.25">
      <c r="D169" s="36" t="str">
        <f t="shared" ca="1" si="22"/>
        <v/>
      </c>
      <c r="E169" s="37"/>
      <c r="F169" s="30" t="str">
        <f t="shared" ca="1" si="23"/>
        <v/>
      </c>
      <c r="G169" s="31" t="str">
        <f t="shared" ca="1" si="24"/>
        <v/>
      </c>
      <c r="H169" s="31" t="str">
        <f t="shared" ca="1" si="25"/>
        <v/>
      </c>
      <c r="I169" s="31" t="str">
        <f t="shared" ca="1" si="26"/>
        <v/>
      </c>
      <c r="J169" s="31" t="str">
        <f t="shared" ca="1" si="27"/>
        <v/>
      </c>
      <c r="K169" s="31" t="str">
        <f t="shared" ca="1" si="28"/>
        <v/>
      </c>
      <c r="AI169" s="24" t="str" cm="1">
        <f t="array" aca="1" ref="AI169" ca="1">IFERROR(INDEX($AB$10:$AB$150,AF23-9,1),"")</f>
        <v/>
      </c>
    </row>
    <row r="170" spans="3:35" ht="24.95" customHeight="1" x14ac:dyDescent="0.25">
      <c r="D170" s="36" t="str">
        <f t="shared" ca="1" si="22"/>
        <v/>
      </c>
      <c r="E170" s="37"/>
      <c r="F170" s="30" t="str">
        <f t="shared" ca="1" si="23"/>
        <v/>
      </c>
      <c r="G170" s="31" t="str">
        <f t="shared" ca="1" si="24"/>
        <v/>
      </c>
      <c r="H170" s="31" t="str">
        <f t="shared" ca="1" si="25"/>
        <v/>
      </c>
      <c r="I170" s="31" t="str">
        <f t="shared" ca="1" si="26"/>
        <v/>
      </c>
      <c r="J170" s="31" t="str">
        <f t="shared" ca="1" si="27"/>
        <v/>
      </c>
      <c r="K170" s="31" t="str">
        <f t="shared" ca="1" si="28"/>
        <v/>
      </c>
      <c r="AI170" s="24" t="str" cm="1">
        <f t="array" aca="1" ref="AI170" ca="1">IFERROR(INDEX($AB$10:$AB$150,AF24-9,1),"")</f>
        <v/>
      </c>
    </row>
    <row r="171" spans="3:35" ht="24.95" customHeight="1" x14ac:dyDescent="0.25">
      <c r="D171" s="36" t="str">
        <f t="shared" ca="1" si="22"/>
        <v/>
      </c>
      <c r="E171" s="37"/>
      <c r="F171" s="30" t="str">
        <f t="shared" ca="1" si="23"/>
        <v/>
      </c>
      <c r="G171" s="31" t="str">
        <f t="shared" ca="1" si="24"/>
        <v/>
      </c>
      <c r="H171" s="31" t="str">
        <f t="shared" ca="1" si="25"/>
        <v/>
      </c>
      <c r="I171" s="31" t="str">
        <f t="shared" ca="1" si="26"/>
        <v/>
      </c>
      <c r="J171" s="31" t="str">
        <f t="shared" ca="1" si="27"/>
        <v/>
      </c>
      <c r="K171" s="31" t="str">
        <f t="shared" ca="1" si="28"/>
        <v/>
      </c>
      <c r="AI171" s="24" t="str" cm="1">
        <f t="array" aca="1" ref="AI171" ca="1">IFERROR(INDEX($AB$10:$AB$150,AF25-9,1),"")</f>
        <v/>
      </c>
    </row>
    <row r="172" spans="3:35" ht="24.95" customHeight="1" x14ac:dyDescent="0.25">
      <c r="D172" s="36" t="str">
        <f t="shared" ca="1" si="22"/>
        <v/>
      </c>
      <c r="E172" s="37"/>
      <c r="F172" s="30" t="str">
        <f t="shared" ca="1" si="23"/>
        <v/>
      </c>
      <c r="G172" s="31" t="str">
        <f t="shared" ca="1" si="24"/>
        <v/>
      </c>
      <c r="H172" s="31" t="str">
        <f t="shared" ca="1" si="25"/>
        <v/>
      </c>
      <c r="I172" s="31" t="str">
        <f t="shared" ca="1" si="26"/>
        <v/>
      </c>
      <c r="J172" s="31" t="str">
        <f t="shared" ca="1" si="27"/>
        <v/>
      </c>
      <c r="K172" s="31" t="str">
        <f t="shared" ca="1" si="28"/>
        <v/>
      </c>
      <c r="AI172" s="24" t="str" cm="1">
        <f t="array" aca="1" ref="AI172" ca="1">IFERROR(INDEX($AB$10:$AB$150,AF26-9,1),"")</f>
        <v/>
      </c>
    </row>
    <row r="173" spans="3:35" ht="24.95" customHeight="1" x14ac:dyDescent="0.25">
      <c r="D173" s="36" t="str">
        <f t="shared" ca="1" si="22"/>
        <v/>
      </c>
      <c r="E173" s="37"/>
      <c r="F173" s="30" t="str">
        <f t="shared" ca="1" si="23"/>
        <v/>
      </c>
      <c r="G173" s="31" t="str">
        <f t="shared" ca="1" si="24"/>
        <v/>
      </c>
      <c r="H173" s="31" t="str">
        <f t="shared" ca="1" si="25"/>
        <v/>
      </c>
      <c r="I173" s="31" t="str">
        <f t="shared" ca="1" si="26"/>
        <v/>
      </c>
      <c r="J173" s="31" t="str">
        <f t="shared" ca="1" si="27"/>
        <v/>
      </c>
      <c r="K173" s="31" t="str">
        <f t="shared" ca="1" si="28"/>
        <v/>
      </c>
      <c r="AI173" s="24" t="str" cm="1">
        <f t="array" aca="1" ref="AI173" ca="1">IFERROR(INDEX($AB$10:$AB$150,AF27-9,1),"")</f>
        <v/>
      </c>
    </row>
    <row r="174" spans="3:35" ht="24.95" customHeight="1" x14ac:dyDescent="0.25">
      <c r="D174" s="36" t="str">
        <f t="shared" ca="1" si="22"/>
        <v/>
      </c>
      <c r="E174" s="37"/>
      <c r="F174" s="30" t="str">
        <f t="shared" ca="1" si="23"/>
        <v/>
      </c>
      <c r="G174" s="31" t="str">
        <f t="shared" ca="1" si="24"/>
        <v/>
      </c>
      <c r="H174" s="31" t="str">
        <f t="shared" ca="1" si="25"/>
        <v/>
      </c>
      <c r="I174" s="31" t="str">
        <f t="shared" ca="1" si="26"/>
        <v/>
      </c>
      <c r="J174" s="31" t="str">
        <f t="shared" ca="1" si="27"/>
        <v/>
      </c>
      <c r="K174" s="31" t="str">
        <f t="shared" ca="1" si="28"/>
        <v/>
      </c>
      <c r="AI174" s="24" t="str" cm="1">
        <f t="array" aca="1" ref="AI174" ca="1">IFERROR(INDEX($AB$10:$AB$150,AF28-9,1),"")</f>
        <v/>
      </c>
    </row>
    <row r="175" spans="3:35" ht="24.95" customHeight="1" x14ac:dyDescent="0.25">
      <c r="D175" s="36" t="str">
        <f t="shared" ca="1" si="22"/>
        <v/>
      </c>
      <c r="E175" s="37"/>
      <c r="F175" s="30" t="str">
        <f t="shared" ca="1" si="23"/>
        <v/>
      </c>
      <c r="G175" s="31" t="str">
        <f t="shared" ca="1" si="24"/>
        <v/>
      </c>
      <c r="H175" s="31" t="str">
        <f t="shared" ca="1" si="25"/>
        <v/>
      </c>
      <c r="I175" s="31" t="str">
        <f t="shared" ca="1" si="26"/>
        <v/>
      </c>
      <c r="J175" s="31" t="str">
        <f t="shared" ca="1" si="27"/>
        <v/>
      </c>
      <c r="K175" s="31" t="str">
        <f t="shared" ca="1" si="28"/>
        <v/>
      </c>
      <c r="AI175" s="24" t="str" cm="1">
        <f t="array" aca="1" ref="AI175" ca="1">IFERROR(INDEX($AB$10:$AB$150,AF29-9,1),"")</f>
        <v/>
      </c>
    </row>
    <row r="176" spans="3:35" ht="24.95" customHeight="1" x14ac:dyDescent="0.25">
      <c r="D176" s="32"/>
      <c r="E176" s="32"/>
      <c r="F176" s="32"/>
      <c r="G176" s="32"/>
      <c r="H176" s="32"/>
      <c r="I176" s="31">
        <f ca="1">SUM(I156:I175)</f>
        <v>0</v>
      </c>
      <c r="J176" s="31">
        <f ca="1">SUM(J156:J175)</f>
        <v>0</v>
      </c>
      <c r="K176" s="31">
        <f ca="1">SUM(K156:X175)</f>
        <v>0</v>
      </c>
      <c r="AI176" s="24" t="str" cm="1">
        <f t="array" aca="1" ref="AI176" ca="1">IFERROR(INDEX($AB$10:$AB$150,AF30-9,1),"")</f>
        <v/>
      </c>
    </row>
    <row r="177" spans="1:35" ht="24.95" customHeight="1" x14ac:dyDescent="0.25">
      <c r="I177" s="65" t="s">
        <v>26</v>
      </c>
      <c r="J177" s="66"/>
      <c r="K177" s="33">
        <f ca="1">J176+K176</f>
        <v>0</v>
      </c>
      <c r="AI177" s="24" t="str" cm="1">
        <f t="array" aca="1" ref="AI177" ca="1">IFERROR(INDEX($AB$10:$AB$150,AF31-9,1),"")</f>
        <v/>
      </c>
    </row>
    <row r="179" spans="1:35" x14ac:dyDescent="0.25">
      <c r="A179" s="4" t="s">
        <v>24</v>
      </c>
      <c r="B179" s="28" t="s">
        <v>25</v>
      </c>
    </row>
    <row r="180" spans="1:35" ht="23.25" customHeight="1" x14ac:dyDescent="0.25"/>
    <row r="181" spans="1:35" ht="23.25" customHeight="1" x14ac:dyDescent="0.25"/>
    <row r="182" spans="1:35" ht="23.25" customHeight="1" x14ac:dyDescent="0.25"/>
    <row r="183" spans="1:35" ht="23.25" customHeight="1" x14ac:dyDescent="0.25"/>
    <row r="184" spans="1:35" ht="23.25" customHeight="1" x14ac:dyDescent="0.25"/>
    <row r="185" spans="1:35" ht="23.25" customHeight="1" x14ac:dyDescent="0.25"/>
    <row r="186" spans="1:35" ht="23.25" customHeight="1" x14ac:dyDescent="0.25"/>
    <row r="187" spans="1:35" ht="23.25" customHeight="1" x14ac:dyDescent="0.25"/>
    <row r="188" spans="1:35" ht="23.25" customHeight="1" x14ac:dyDescent="0.25"/>
    <row r="189" spans="1:35" ht="23.25" customHeight="1" x14ac:dyDescent="0.25"/>
    <row r="190" spans="1:35" ht="23.25" customHeight="1" x14ac:dyDescent="0.25"/>
    <row r="191" spans="1:35" ht="23.25" customHeight="1" x14ac:dyDescent="0.25"/>
    <row r="192" spans="1:35" s="5" customFormat="1" ht="23.25" customHeight="1" x14ac:dyDescent="0.25"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AF192" s="20"/>
    </row>
  </sheetData>
  <sheetProtection formatCells="0" formatRows="0"/>
  <mergeCells count="97">
    <mergeCell ref="I177:J177"/>
    <mergeCell ref="Z8:Z9"/>
    <mergeCell ref="AA8:AA9"/>
    <mergeCell ref="AB8:AB9"/>
    <mergeCell ref="A1:K5"/>
    <mergeCell ref="D8:D9"/>
    <mergeCell ref="H6:K6"/>
    <mergeCell ref="A8:A9"/>
    <mergeCell ref="B8:B9"/>
    <mergeCell ref="E8:E9"/>
    <mergeCell ref="G8:G9"/>
    <mergeCell ref="C8:C9"/>
    <mergeCell ref="A6:G6"/>
    <mergeCell ref="H8:H9"/>
    <mergeCell ref="F8:F9"/>
    <mergeCell ref="A7:G7"/>
    <mergeCell ref="H7:K7"/>
    <mergeCell ref="D155:E155"/>
    <mergeCell ref="D156:E156"/>
    <mergeCell ref="D157:E157"/>
    <mergeCell ref="D158:E158"/>
    <mergeCell ref="G45:G46"/>
    <mergeCell ref="H45:H46"/>
    <mergeCell ref="I45:I46"/>
    <mergeCell ref="J45:J46"/>
    <mergeCell ref="K45:K46"/>
    <mergeCell ref="A83:G83"/>
    <mergeCell ref="H83:K83"/>
    <mergeCell ref="A84:A85"/>
    <mergeCell ref="B84:B85"/>
    <mergeCell ref="C84:C85"/>
    <mergeCell ref="D84:D85"/>
    <mergeCell ref="Y8:Y9"/>
    <mergeCell ref="A74:K74"/>
    <mergeCell ref="I8:I9"/>
    <mergeCell ref="J8:J9"/>
    <mergeCell ref="K8:K9"/>
    <mergeCell ref="A38:K42"/>
    <mergeCell ref="A43:G43"/>
    <mergeCell ref="H43:K43"/>
    <mergeCell ref="A44:G44"/>
    <mergeCell ref="H44:K44"/>
    <mergeCell ref="A45:A46"/>
    <mergeCell ref="B45:B46"/>
    <mergeCell ref="C45:C46"/>
    <mergeCell ref="D45:D46"/>
    <mergeCell ref="E45:E46"/>
    <mergeCell ref="F45:F46"/>
    <mergeCell ref="D164:E164"/>
    <mergeCell ref="D165:E165"/>
    <mergeCell ref="D159:E159"/>
    <mergeCell ref="D160:E160"/>
    <mergeCell ref="D161:E161"/>
    <mergeCell ref="D162:E162"/>
    <mergeCell ref="D163:E163"/>
    <mergeCell ref="A36:K36"/>
    <mergeCell ref="A77:K81"/>
    <mergeCell ref="A82:G82"/>
    <mergeCell ref="H82:K82"/>
    <mergeCell ref="I84:I85"/>
    <mergeCell ref="J84:J85"/>
    <mergeCell ref="K84:K85"/>
    <mergeCell ref="E84:E85"/>
    <mergeCell ref="F84:F85"/>
    <mergeCell ref="G84:G85"/>
    <mergeCell ref="H84:H85"/>
    <mergeCell ref="B47:G47"/>
    <mergeCell ref="A113:K113"/>
    <mergeCell ref="A116:K120"/>
    <mergeCell ref="A121:G121"/>
    <mergeCell ref="H121:K121"/>
    <mergeCell ref="B86:G86"/>
    <mergeCell ref="A122:G122"/>
    <mergeCell ref="H122:K122"/>
    <mergeCell ref="K123:K124"/>
    <mergeCell ref="A152:K152"/>
    <mergeCell ref="F123:F124"/>
    <mergeCell ref="G123:G124"/>
    <mergeCell ref="H123:H124"/>
    <mergeCell ref="I123:I124"/>
    <mergeCell ref="J123:J124"/>
    <mergeCell ref="A123:A124"/>
    <mergeCell ref="B123:B124"/>
    <mergeCell ref="C123:C124"/>
    <mergeCell ref="D123:D124"/>
    <mergeCell ref="E123:E124"/>
    <mergeCell ref="B125:G12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</mergeCells>
  <phoneticPr fontId="0" type="noConversion"/>
  <dataValidations disablePrompts="1" count="2">
    <dataValidation type="textLength" allowBlank="1" showInputMessage="1" showErrorMessage="1" error="HATALI GİRİŞ" sqref="D126:D150 D10:D34 D87:D111 D48:D72" xr:uid="{00000000-0002-0000-0000-000000000000}">
      <formula1>10</formula1>
      <formula2>11</formula2>
    </dataValidation>
    <dataValidation type="date" operator="lessThanOrEqual" allowBlank="1" showInputMessage="1" showErrorMessage="1" error="HATALI GİRİŞ" sqref="E126:E150 E10:E34 E87:E111 E48:E72" xr:uid="{00000000-0002-0000-0000-000001000000}">
      <formula1>TODAY()</formula1>
    </dataValidation>
  </dataValidations>
  <printOptions horizontalCentered="1" verticalCentered="1"/>
  <pageMargins left="0.19685039370078741" right="0.19685039370078741" top="0" bottom="0.98425196850393704" header="0" footer="0"/>
  <pageSetup paperSize="9" scale="65" firstPageNumber="0" orientation="landscape" r:id="rId1"/>
  <headerFooter alignWithMargins="0"/>
  <ignoredErrors>
    <ignoredError sqref="AB1 Z10:AA10 A83:K83 A44:K44 A122:K122 AB151:AB161 Y151:AA186 K10:K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AYRINTILI FATURALI SATIŞ LİSTE</vt:lpstr>
      <vt:lpstr>Excel_BuiltIn_Print_Area_1</vt:lpstr>
      <vt:lpstr>'AYRINTILI FATURALI SATIŞ LİSTE'!Yazdırma_Alanı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İzmirTicaretBorsası</dc:creator>
  <cp:lastModifiedBy>Ramazan</cp:lastModifiedBy>
  <cp:lastPrinted>2023-01-02T12:28:30Z</cp:lastPrinted>
  <dcterms:created xsi:type="dcterms:W3CDTF">2012-09-29T20:39:53Z</dcterms:created>
  <dcterms:modified xsi:type="dcterms:W3CDTF">2023-05-03T13:08:04Z</dcterms:modified>
</cp:coreProperties>
</file>